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8_{1072594D-3DF6-4570-BC70-3AE3E1F7C4F5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<sst xmlns="http://schemas.openxmlformats.org/spreadsheetml/2006/main" count="913" uniqueCount="608">
  <si>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</si>
  <si>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</si>
  <si>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</si>
  <si>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</si>
  <si>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</si>
  <si>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</si>
  <si>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</si>
  <si>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</si>
  <si>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</si>
  <si>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</si>
  <si>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</si>
  <si>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</si>
  <si>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</si>
  <si>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</si>
  <si>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</si>
  <si>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</si>
  <si>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</si>
  <si>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</si>
  <si>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</si>
  <si>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</si>
  <si>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</si>
  <si>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</si>
  <si>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</si>
  <si>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</si>
  <si>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</si>
  <si>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</si>
  <si>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</si>
  <si>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</si>
  <si>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</si>
  <si>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</si>
  <si>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</si>
  <si>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</si>
  <si>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</si>
  <si>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</si>
  <si>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</si>
  <si>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</si>
  <si>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</si>
  <si>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</si>
  <si>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</si>
  <si>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</si>
  <si>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</si>
  <si>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</si>
  <si>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</si>
  <si>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</si>
  <si>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</si>
  <si>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</si>
  <si>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</si>
  <si>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</si>
  <si>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</si>
  <si>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</si>
  <si>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</si>
  <si>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</si>
  <si>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</si>
  <si>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</si>
  <si>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</si>
  <si>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</si>
  <si>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</si>
  <si>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</si>
  <si>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</si>
  <si>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</si>
  <si>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</si>
  <si>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</si>
  <si>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</si>
  <si>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</si>
  <si>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</si>
  <si>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</si>
  <si>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</si>
  <si>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</si>
  <si>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</si>
  <si>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</si>
  <si>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</si>
  <si>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</si>
  <si>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</si>
  <si>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</si>
  <si>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</si>
  <si>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</si>
  <si>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</si>
  <si>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</si>
  <si>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</si>
  <si>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</si>
  <si>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</si>
  <si>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</si>
  <si>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</si>
  <si>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</si>
  <si>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</si>
  <si>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</si>
  <si>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</si>
  <si>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</si>
  <si>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</si>
  <si>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</si>
  <si>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</si>
  <si>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</si>
  <si>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</si>
  <si>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</si>
  <si>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</si>
  <si>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</si>
  <si>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</si>
  <si>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</si>
  <si>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</si>
  <si>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</si>
  <si>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</si>
  <si>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</si>
  <si>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</si>
  <si>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</si>
  <si>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</si>
  <si>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</si>
  <si>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</si>
  <si>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</si>
  <si>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</si>
  <si>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</si>
  <si>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</si>
  <si>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</si>
  <si>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</si>
  <si>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</si>
  <si>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</si>
  <si>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</si>
  <si>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</si>
  <si>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</si>
  <si>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</si>
  <si>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</si>
  <si>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</si>
  <si>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</si>
  <si>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</si>
  <si>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</si>
  <si>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</si>
  <si>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</si>
  <si>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</si>
  <si>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</si>
  <si>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</si>
  <si>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</si>
  <si>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</si>
  <si>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</si>
  <si>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</si>
  <si>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</si>
  <si>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</si>
  <si>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</si>
  <si>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</si>
  <si>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</si>
  <si>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</si>
  <si>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</si>
  <si>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</si>
  <si>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</si>
  <si>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</si>
  <si>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</si>
  <si>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</si>
  <si>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</si>
  <si>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</si>
  <si>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</si>
  <si>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</si>
  <si>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</si>
  <si>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</si>
  <si>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</si>
  <si>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</si>
  <si>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</si>
  <si>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</si>
  <si>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</si>
  <si>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</si>
  <si>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</si>
  <si>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</si>
  <si>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</si>
  <si>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</si>
  <si>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</si>
  <si>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</si>
  <si>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</si>
  <si>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</si>
  <si>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</si>
  <si>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</si>
  <si>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</si>
  <si>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</si>
  <si>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</si>
  <si>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</si>
  <si>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</si>
  <si>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</si>
  <si>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</si>
  <si>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</si>
  <si>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</si>
  <si>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</si>
  <si>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</si>
  <si>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</si>
  <si>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</si>
  <si>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</si>
  <si>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</si>
  <si>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</si>
  <si>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</si>
  <si>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</si>
  <si>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</si>
  <si>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</si>
  <si>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</si>
  <si>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</si>
  <si>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</si>
  <si>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</si>
  <si>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</si>
  <si>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</si>
  <si>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</si>
  <si>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</si>
  <si>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</si>
  <si>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</si>
  <si>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</si>
  <si>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</si>
  <si>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</si>
  <si>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</si>
  <si>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</si>
  <si>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</si>
  <si>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</si>
  <si>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</si>
  <si>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</si>
  <si>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</si>
  <si>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</si>
  <si>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</si>
  <si>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</si>
  <si>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</si>
  <si>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</si>
  <si>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</si>
  <si>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</si>
  <si>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</si>
  <si>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</si>
  <si>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</si>
  <si>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</si>
  <si>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</si>
  <si>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</si>
  <si>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</si>
  <si>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</si>
  <si>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</si>
  <si>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</si>
  <si>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</si>
  <si>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</si>
  <si>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</si>
  <si>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</si>
  <si>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</si>
  <si>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</si>
  <si>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</si>
  <si>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</si>
  <si>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</si>
  <si>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</si>
  <si>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</si>
  <si>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</si>
  <si>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</si>
  <si>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</si>
  <si>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</si>
  <si>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</si>
  <si>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</si>
  <si>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</si>
  <si>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</si>
  <si>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</si>
  <si>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</si>
  <si>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</si>
  <si>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</si>
  <si>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</si>
  <si>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</si>
  <si>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</si>
  <si>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</si>
  <si>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</si>
  <si>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</si>
  <si>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</si>
  <si>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</si>
  <si>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</si>
  <si>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</si>
  <si>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</si>
  <si>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</si>
  <si>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</si>
  <si>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</si>
  <si>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</si>
  <si>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</si>
  <si>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</si>
  <si>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</si>
  <si>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</si>
  <si>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</si>
  <si>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</si>
  <si>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</si>
  <si>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</si>
  <si>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</si>
  <si>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</si>
  <si>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</si>
  <si>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</si>
  <si>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</si>
  <si>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</si>
  <si>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</si>
  <si>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</si>
  <si>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</si>
  <si>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</si>
  <si>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</si>
  <si>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</si>
  <si>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</si>
  <si>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</si>
  <si>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</si>
  <si>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</si>
  <si>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</si>
  <si>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</si>
  <si>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</si>
  <si>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</si>
  <si>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</si>
  <si>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</si>
  <si>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</si>
  <si>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</si>
  <si>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</si>
  <si>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</si>
  <si>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</si>
  <si>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</si>
  <si>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</si>
  <si>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</si>
  <si>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</si>
  <si>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</si>
  <si>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</si>
  <si>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</si>
  <si>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</si>
  <si>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</si>
  <si>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</si>
  <si>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</si>
  <si>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</si>
  <si>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</si>
  <si>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</si>
  <si>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</si>
  <si>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</si>
  <si>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</si>
  <si>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</si>
  <si>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</si>
  <si>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</si>
  <si>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</si>
  <si>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</si>
  <si>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</si>
  <si>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</si>
  <si>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</si>
  <si>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</si>
  <si>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</si>
  <si>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</si>
  <si>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</si>
  <si>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</si>
  <si>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</si>
  <si>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</si>
  <si>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</si>
  <si>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</si>
  <si>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</si>
  <si>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</si>
  <si>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</si>
  <si>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</si>
  <si>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</si>
  <si>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</si>
  <si>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</si>
  <si>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</si>
  <si>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</si>
  <si>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</si>
  <si>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</si>
  <si>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</si>
  <si>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</si>
  <si>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</si>
  <si>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</si>
  <si>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</si>
  <si>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</si>
  <si>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</si>
  <si>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</si>
  <si>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</si>
  <si>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</si>
  <si>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</si>
  <si>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</si>
  <si>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</si>
  <si>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</si>
  <si>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</si>
  <si>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</si>
  <si>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</si>
  <si>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</si>
  <si>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</si>
  <si>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</si>
  <si>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</si>
  <si>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</si>
  <si>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</si>
  <si>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</si>
  <si>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</si>
  <si>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</si>
  <si>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</si>
  <si>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</si>
  <si>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</si>
  <si>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</si>
  <si>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</si>
  <si>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</si>
  <si>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</si>
  <si>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</si>
  <si>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</si>
  <si>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</si>
  <si>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</si>
  <si>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</si>
  <si>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</si>
  <si>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</si>
  <si>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</si>
  <si>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</si>
  <si>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</si>
  <si>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</si>
  <si>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</si>
  <si>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</si>
  <si>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</si>
  <si>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</si>
  <si>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</si>
  <si>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</si>
  <si>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</si>
  <si>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</si>
  <si>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</si>
  <si>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</si>
  <si>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</si>
  <si>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</si>
  <si>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</si>
  <si>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</si>
  <si>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</si>
  <si>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</si>
  <si>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</si>
  <si>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</si>
  <si>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</si>
  <si>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</si>
  <si>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</si>
  <si>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</si>
  <si>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</si>
  <si>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</si>
  <si>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</si>
  <si>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</si>
  <si>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</si>
  <si>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</si>
  <si>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</si>
  <si>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</si>
  <si>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</si>
  <si>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</si>
  <si>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</si>
  <si>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</si>
  <si>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</si>
  <si>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</si>
  <si>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</si>
  <si>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</si>
  <si>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</si>
  <si>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</si>
  <si>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</si>
  <si>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</si>
  <si>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</si>
  <si>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</si>
  <si>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</si>
  <si>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</si>
  <si>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</si>
  <si>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</si>
  <si>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</si>
  <si>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</si>
  <si>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</si>
  <si>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</si>
  <si>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</si>
  <si>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</si>
  <si>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</si>
  <si>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</si>
  <si>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</si>
  <si>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</si>
  <si>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</si>
  <si>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</si>
  <si>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</si>
  <si>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</si>
  <si>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</si>
  <si>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</si>
  <si>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</si>
  <si>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</si>
  <si>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</si>
  <si>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</si>
  <si>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</si>
  <si>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</si>
  <si>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</si>
  <si>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</si>
  <si>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</si>
  <si>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</si>
  <si>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</si>
  <si>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</si>
  <si>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</si>
  <si>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</si>
  <si>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</si>
  <si>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</si>
  <si>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</si>
  <si>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</si>
  <si>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</si>
  <si>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</si>
  <si>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</si>
  <si>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</si>
  <si>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</si>
  <si>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</si>
  <si>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</si>
  <si>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</si>
  <si>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</si>
  <si>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</si>
  <si>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</si>
  <si>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</si>
  <si>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</si>
  <si>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</si>
  <si>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</si>
  <si>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</si>
  <si>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</si>
  <si>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</si>
  <si>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</si>
  <si>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</si>
  <si>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</si>
  <si>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</si>
  <si>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</si>
  <si>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</si>
  <si>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</si>
  <si>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</si>
  <si>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</si>
  <si>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</si>
  <si>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</si>
  <si>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</si>
  <si>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</si>
  <si>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</si>
  <si>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</si>
  <si>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</si>
  <si>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</si>
  <si>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</si>
  <si>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</si>
  <si>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</si>
  <si>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</si>
  <si>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</si>
  <si>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</si>
  <si>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</si>
  <si>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</si>
  <si>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</si>
  <si>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</si>
  <si>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</si>
  <si>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</si>
  <si>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</si>
  <si>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</si>
  <si>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</si>
  <si>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</si>
  <si>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</si>
  <si>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</si>
  <si>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</si>
  <si>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</si>
  <si>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</si>
  <si>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</si>
  <si>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</si>
  <si>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</si>
  <si>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</si>
  <si>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</si>
  <si>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</si>
  <si>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</si>
  <si>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</si>
  <si>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</si>
  <si>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</si>
  <si>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</si>
  <si>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</si>
  <si>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</si>
  <si>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</si>
  <si>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</si>
  <si>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</si>
  <si>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</si>
  <si>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</si>
  <si>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</si>
  <si>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</si>
  <si>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</si>
  <si>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</si>
  <si>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</si>
  <si>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</si>
  <si>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</si>
  <si>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</si>
  <si>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</si>
  <si>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</si>
  <si>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</si>
  <si>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</si>
  <si>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</si>
  <si>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</si>
  <si>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</si>
  <si>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</si>
  <si>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</si>
  <si>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</si>
  <si>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</si>
  <si>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</si>
  <si>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</si>
  <si>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</si>
  <si>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</si>
  <si>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</si>
  <si>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</si>
  <si>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</si>
  <si>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</si>
  <si>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</si>
  <si>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</si>
  <si>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</si>
  <si>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</si>
  <si>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</si>
  <si>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</si>
  <si>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</si>
  <si>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</si>
  <si>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</si>
  <si>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</si>
  <si>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</si>
  <si>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</si>
  <si>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</si>
  <si>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</si>
  <si>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</si>
  <si>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</si>
  <si>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</si>
  <si>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</si>
  <si>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</si>
  <si>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</si>
  <si>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</si>
  <si>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</si>
  <si>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</si>
  <si>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</si>
  <si>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</si>
  <si>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</si>
  <si>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</si>
  <si>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DE AGUA POTABLE Y ALCANTARILLADO DE SAN FRANCISCO DEL RINCÓN, GTO.</t>
  </si>
  <si>
    <t>Del 1 de Enero al 30 de Septiembre de 2025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</si>
  <si>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</si>
  <si>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</si>
  <si>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</si>
  <si>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</si>
  <si>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SIN INFORMACIÓN QUE REVELAR</t>
  </si>
  <si>
    <t>COMODATO</t>
  </si>
  <si>
    <t>VARIOS</t>
  </si>
  <si>
    <t xml:space="preserve">             ING. OCTAVIO GONZÁLEZ GARCÍA                                              LIC. ADELA SAMANTHA DÁVALOS ANAYA                                           C.P. HILARIA ARRIAGA QUIROZ</t>
  </si>
  <si>
    <t xml:space="preserve">         PRESIDENTE DEL CONSEJO DIRECTIVO                                         SECRETARIA DEL CONSEJO DIRECTIVO                                          GERENTE DE ADMÓN. Y FINANZAS</t>
  </si>
  <si>
    <r>
      <t xml:space="preserve">                             </t>
    </r>
    <r>
      <rPr>
        <b/>
        <sz val="8"/>
        <rFont val="Arial"/>
        <family val="2"/>
      </rPr>
      <t>AUTORIZA                                                                                                 AUTORIZA                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</si>
</sst>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9" fillId="0" borderId="1" xfId="13" applyNumberFormat="1" applyFont="1" applyBorder="1" applyAlignment="1">
      <alignment horizontal="right" vertical="center" wrapText="1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9" fillId="0" borderId="12" xfId="13" applyNumberFormat="1" applyFont="1" applyBorder="1" applyAlignment="1">
      <alignment horizontal="right" vertical="center" wrapText="1" indent="1"/>
    </xf>
    <xf numFmtId="4" fontId="9" fillId="0" borderId="0" xfId="18" applyNumberFormat="1" applyFont="1" applyFill="1"/>
    <xf numFmtId="0" fontId="5" fillId="0" borderId="0" xfId="20"/>
    <xf numFmtId="0" fontId="2" fillId="0" borderId="0" xfId="3" applyFont="1" applyAlignment="1" applyProtection="1">
      <alignment vertical="top"/>
      <protection locked="0"/>
    </xf>
    <xf numFmtId="0" fontId="1" fillId="0" borderId="0" xfId="3" applyFont="1" applyAlignment="1" applyProtection="1">
      <alignment vertical="top"/>
      <protection locked="0"/>
    </xf>
    <xf numFmtId="2" fontId="5" fillId="0" borderId="0" xfId="20" applyNumberFormat="1"/>
    <xf numFmtId="2" fontId="7" fillId="0" borderId="0" xfId="20" applyNumberFormat="1" applyFont="1"/>
    <xf numFmtId="4" fontId="8" fillId="0" borderId="0" xfId="9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4" fontId="15" fillId="0" borderId="0" xfId="0" applyNumberFormat="1" applyFont="1"/>
    <xf numFmtId="4" fontId="2" fillId="0" borderId="0" xfId="12" applyNumberFormat="1" applyFont="1"/>
    <xf numFmtId="4" fontId="9" fillId="0" borderId="0" xfId="2" applyNumberFormat="1" applyFont="1"/>
    <xf numFmtId="4" fontId="7" fillId="0" borderId="0" xfId="0" applyNumberFormat="1" applyFont="1"/>
    <xf numFmtId="4" fontId="1" fillId="0" borderId="1" xfId="13" applyNumberFormat="1" applyFont="1" applyBorder="1" applyAlignment="1">
      <alignment horizontal="right" vertical="center" wrapText="1" indent="1"/>
    </xf>
    <xf numFmtId="4" fontId="8" fillId="0" borderId="0" xfId="18" applyNumberFormat="1" applyFont="1" applyFill="1"/>
    <xf numFmtId="4" fontId="9" fillId="0" borderId="1" xfId="13" applyNumberFormat="1" applyFont="1" applyBorder="1" applyAlignment="1">
      <alignment horizontal="right" vertical="center" indent="1"/>
    </xf>
    <xf numFmtId="4" fontId="8" fillId="0" borderId="0" xfId="0" applyNumberFormat="1" applyFont="1"/>
    <xf numFmtId="4" fontId="8" fillId="0" borderId="0" xfId="19" applyNumberFormat="1" applyFont="1" applyFill="1"/>
    <xf numFmtId="4" fontId="9" fillId="2" borderId="0" xfId="8" applyNumberFormat="1" applyFont="1" applyFill="1"/>
    <xf numFmtId="4" fontId="8" fillId="0" borderId="0" xfId="2" applyNumberFormat="1" applyFont="1"/>
    <xf numFmtId="4" fontId="1" fillId="0" borderId="0" xfId="12" applyNumberFormat="1" applyFont="1"/>
    <xf numFmtId="2" fontId="5" fillId="0" borderId="0" xfId="10" applyNumberFormat="1" applyFont="1"/>
    <xf numFmtId="4" fontId="9" fillId="0" borderId="0" xfId="0" applyNumberFormat="1" applyFont="1"/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5" fillId="0" borderId="0" xfId="0" applyNumberFormat="1" applyFont="1"/>
    <xf numFmtId="4" fontId="9" fillId="0" borderId="0" xfId="19" applyNumberFormat="1" applyFont="1" applyFill="1"/>
    <xf numFmtId="4" fontId="16" fillId="0" borderId="0" xfId="0" applyNumberFormat="1" applyFont="1"/>
    <xf numFmtId="4" fontId="2" fillId="0" borderId="1" xfId="13" applyNumberFormat="1" applyFont="1" applyBorder="1" applyAlignment="1">
      <alignment horizontal="right" vertical="center" indent="1"/>
    </xf>
    <xf numFmtId="43" fontId="5" fillId="0" borderId="0" xfId="18" applyFont="1"/>
    <xf numFmtId="4" fontId="2" fillId="0" borderId="1" xfId="13" applyNumberFormat="1" applyFont="1" applyBorder="1" applyAlignment="1">
      <alignment horizontal="right" vertical="center" wrapText="1" indent="1"/>
    </xf>
    <xf numFmtId="4" fontId="5" fillId="0" borderId="0" xfId="10" applyNumberFormat="1" applyFont="1"/>
    <xf numFmtId="43" fontId="5" fillId="0" borderId="0" xfId="10" applyNumberFormat="1" applyFont="1"/>
    <xf numFmtId="4" fontId="8" fillId="7" borderId="1" xfId="13" applyNumberFormat="1" applyFont="1" applyFill="1" applyBorder="1" applyAlignment="1">
      <alignment horizontal="right" vertical="center"/>
    </xf>
    <xf numFmtId="0" fontId="12" fillId="5" borderId="0" xfId="8" applyFont="1" applyFill="1" applyAlignment="1">
      <alignment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64">
    <cellStyle name="Euro" xfId="21" xr:uid="{7AA2844E-14AA-43B9-931D-24B1DAEA38C4}"/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55" xr:uid="{B13C2C81-EDEB-4361-9132-0DFCF7FD42FE}"/>
    <cellStyle name="Millares 2 2 3" xfId="45" xr:uid="{536F9A6A-EE9C-40E9-BF68-8FFC4F392305}"/>
    <cellStyle name="Millares 2 2 4" xfId="35" xr:uid="{C2BB5CF9-5D35-4DA1-9DF7-B05E1F3CC0B1}"/>
    <cellStyle name="Millares 2 2 5" xfId="23" xr:uid="{F217167F-9749-42C9-84CD-61CF7C0BA7F0}"/>
    <cellStyle name="Millares 2 3" xfId="16" xr:uid="{00000000-0005-0000-0000-000004000000}"/>
    <cellStyle name="Millares 2 3 2" xfId="56" xr:uid="{AB6CB3CF-CCA5-4D63-B469-7E2744EAEAD6}"/>
    <cellStyle name="Millares 2 3 3" xfId="46" xr:uid="{28842E72-899F-4CC9-8C2D-D6896A9F587B}"/>
    <cellStyle name="Millares 2 3 4" xfId="36" xr:uid="{257E99C8-C509-42E3-9F8F-05553FC18A12}"/>
    <cellStyle name="Millares 2 3 5" xfId="24" xr:uid="{47F20F9D-787C-46BE-9E64-2C03948568A5}"/>
    <cellStyle name="Millares 2 4" xfId="33" xr:uid="{0896FC0C-3999-4616-9C28-7B8F7F334689}"/>
    <cellStyle name="Millares 2 4 2" xfId="62" xr:uid="{8402963B-4A25-45F3-BAD1-E0FC5D999573}"/>
    <cellStyle name="Millares 2 4 3" xfId="53" xr:uid="{32F0D302-E204-4892-BFD2-117BF465B4B5}"/>
    <cellStyle name="Millares 2 4 4" xfId="43" xr:uid="{1B3EDE53-8A2B-42ED-AFCA-5C77149E7FEB}"/>
    <cellStyle name="Millares 2 5" xfId="54" xr:uid="{A69422FC-37CD-46D4-AFF4-EB2C7F9594C5}"/>
    <cellStyle name="Millares 2 6" xfId="44" xr:uid="{54975B6A-C5C9-423F-B815-8D02B7C7C872}"/>
    <cellStyle name="Millares 2 7" xfId="34" xr:uid="{D8B403FC-5E22-491B-B912-747769EE9218}"/>
    <cellStyle name="Millares 2 8" xfId="22" xr:uid="{27CD4615-A545-4259-B3D7-A8FB51CD5D89}"/>
    <cellStyle name="Millares 3" xfId="19" xr:uid="{00000000-0005-0000-0000-000005000000}"/>
    <cellStyle name="Millares 3 2" xfId="57" xr:uid="{05375934-E574-4D4C-99AA-25871E840FB8}"/>
    <cellStyle name="Millares 3 3" xfId="47" xr:uid="{95C6CC31-443B-445D-A1A1-D78552FA6C67}"/>
    <cellStyle name="Millares 3 4" xfId="37" xr:uid="{BEC9445E-383A-4054-B80D-AB891A4ADCAB}"/>
    <cellStyle name="Millares 3 5" xfId="25" xr:uid="{C812B7DC-EBDB-4ADB-8DD6-75F961DC06C5}"/>
    <cellStyle name="Millares 4" xfId="17" xr:uid="{00000000-0005-0000-0000-000006000000}"/>
    <cellStyle name="Millares 4 2" xfId="63" xr:uid="{B3B65CEF-5656-43DC-B8F7-738E85A06080}"/>
    <cellStyle name="Moneda 2" xfId="26" xr:uid="{DDE34607-9871-4CFA-A7A0-052C36E29A1F}"/>
    <cellStyle name="Moneda 2 2" xfId="58" xr:uid="{A1E8800F-BF6B-4D0D-BE31-CB4406371A6B}"/>
    <cellStyle name="Moneda 2 3" xfId="48" xr:uid="{E9DFC8CE-A983-4FB4-AEB3-3AF39F5AA0AC}"/>
    <cellStyle name="Moneda 2 4" xfId="38" xr:uid="{6600A464-0F5D-4242-9A9E-D6578A782A3C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59" xr:uid="{13AC6E44-36DB-4A88-9A66-0C750866448F}"/>
    <cellStyle name="Normal 2 4" xfId="49" xr:uid="{3924BAD2-D1D4-4CA7-A8E7-D46ADF3C4D04}"/>
    <cellStyle name="Normal 2 5" xfId="39" xr:uid="{67F1D59E-468B-4942-BA9A-2B1229B3B116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3 3 2" xfId="50" xr:uid="{3717A574-3A90-4DE1-A54D-9BDC166066D0}"/>
    <cellStyle name="Normal 3 4" xfId="40" xr:uid="{47D891D4-6523-410B-BF8A-1B363BEA2650}"/>
    <cellStyle name="Normal 4" xfId="4" xr:uid="{00000000-0005-0000-0000-00000F000000}"/>
    <cellStyle name="Normal 4 2" xfId="28" xr:uid="{311DE28C-16B7-4FA1-A3D8-C9A1D013248B}"/>
    <cellStyle name="Normal 4 3" xfId="27" xr:uid="{776E8304-C6DE-4B31-9B5B-B0DCD25C4FAE}"/>
    <cellStyle name="Normal 5" xfId="5" xr:uid="{00000000-0005-0000-0000-000010000000}"/>
    <cellStyle name="Normal 5 2" xfId="30" xr:uid="{B69F31EA-3BB4-4AEF-A586-6A83F4EA6BDD}"/>
    <cellStyle name="Normal 5 3" xfId="29" xr:uid="{17329DB0-7D09-46E4-A538-A666177DCB90}"/>
    <cellStyle name="Normal 56" xfId="6" xr:uid="{00000000-0005-0000-0000-000011000000}"/>
    <cellStyle name="Normal 6" xfId="31" xr:uid="{F3119F57-8110-44D0-B304-65A84281C184}"/>
    <cellStyle name="Normal 6 2" xfId="32" xr:uid="{5F022FB7-A537-474C-ABE7-12587F62F742}"/>
    <cellStyle name="Normal 6 2 2" xfId="61" xr:uid="{25429FC1-664C-481F-B01D-2C4FB196028F}"/>
    <cellStyle name="Normal 6 2 3" xfId="52" xr:uid="{CA99885D-1AD7-41B6-A24F-2DE14E05EE7B}"/>
    <cellStyle name="Normal 6 2 4" xfId="42" xr:uid="{04817616-7901-4C90-8198-D971D7A2104E}"/>
    <cellStyle name="Normal 6 3" xfId="60" xr:uid="{0FD8B84A-4B48-4B56-9A00-9719D09B70AA}"/>
    <cellStyle name="Normal 6 4" xfId="51" xr:uid="{F34A28F1-12B1-4CCF-A8D1-64C626728416}"/>
    <cellStyle name="Normal 6 5" xfId="41" xr:uid="{CFB4377F-CD2C-4DF2-A7B5-3B75ECAE0BA4}"/>
    <cellStyle name="Normal 7" xfId="20" xr:uid="{06E9637A-1EE0-4E28-8C4E-EBBC0950E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5"/>
  <sheetViews>
    <sheetView zoomScaleNormal="100" zoomScaleSheetLayoutView="100" workbookViewId="0">
      <pane ySplit="5" topLeftCell="A20" activePane="bottomLeft" state="frozen"/>
      <selection activeCell="A14" sqref="A14:B14"/>
      <selection pane="bottomLeft" sqref="A1:E5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3" t="s">
        <v>596</v>
      </c>
      <c r="B1" s="174"/>
      <c r="C1" s="96" t="s">
        <v>495</v>
      </c>
      <c r="D1" s="97">
        <v>2025</v>
      </c>
    </row>
    <row r="2" spans="1:4" ht="16.350000000000001" customHeight="1" x14ac:dyDescent="0.2">
      <c r="A2" s="175" t="s">
        <v>494</v>
      </c>
      <c r="B2" s="176"/>
      <c r="C2" s="10" t="s">
        <v>496</v>
      </c>
      <c r="D2" s="98" t="s">
        <v>501</v>
      </c>
    </row>
    <row r="3" spans="1:4" ht="16.350000000000001" customHeight="1" x14ac:dyDescent="0.2">
      <c r="A3" s="177" t="s">
        <v>597</v>
      </c>
      <c r="B3" s="178"/>
      <c r="C3" s="10" t="s">
        <v>497</v>
      </c>
      <c r="D3" s="99">
        <v>3</v>
      </c>
    </row>
    <row r="4" spans="1:4" ht="16.350000000000001" customHeight="1" x14ac:dyDescent="0.2">
      <c r="A4" s="179" t="s">
        <v>516</v>
      </c>
      <c r="B4" s="180"/>
      <c r="C4" s="180"/>
      <c r="D4" s="18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1" spans="1:3" x14ac:dyDescent="0.2">
      <c r="A51" s="139" t="s">
        <v>598</v>
      </c>
      <c r="B51" s="138"/>
      <c r="C51" s="138"/>
    </row>
    <row r="52" spans="1:3" x14ac:dyDescent="0.2">
      <c r="A52" s="140" t="s">
        <v>599</v>
      </c>
      <c r="B52" s="142"/>
      <c r="C52" s="138"/>
    </row>
    <row r="53" spans="1:3" x14ac:dyDescent="0.2">
      <c r="A53" s="140" t="s">
        <v>600</v>
      </c>
      <c r="B53" s="141"/>
      <c r="C53" s="138"/>
    </row>
    <row r="54" spans="1:3" x14ac:dyDescent="0.2">
      <c r="A54" s="139" t="s">
        <v>601</v>
      </c>
      <c r="B54" s="138"/>
      <c r="C54" s="138"/>
    </row>
    <row r="55" spans="1:3" x14ac:dyDescent="0.2">
      <c r="A55" s="138"/>
      <c r="B55" s="138"/>
      <c r="C55" s="138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5"/>
  <sheetViews>
    <sheetView topLeftCell="A187" zoomScaleNormal="100" workbookViewId="0">
      <selection activeCell="E1" sqref="A1:E22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14" customWidth="1"/>
    <col min="4" max="4" width="10.85546875" style="14" customWidth="1"/>
    <col min="5" max="5" width="12.85546875" style="14" customWidth="1"/>
    <col min="6" max="16384" width="9.140625" style="14"/>
  </cols>
  <sheetData>
    <row r="1" spans="1:5" s="19" customFormat="1" ht="18.95" customHeight="1" x14ac:dyDescent="0.25">
      <c r="A1" s="176" t="s">
        <v>596</v>
      </c>
      <c r="B1" s="176"/>
      <c r="C1" s="176"/>
      <c r="D1" s="10" t="s">
        <v>498</v>
      </c>
      <c r="E1" s="18">
        <v>2025</v>
      </c>
    </row>
    <row r="2" spans="1:5" s="11" customFormat="1" ht="18.95" customHeight="1" x14ac:dyDescent="0.25">
      <c r="A2" s="176" t="s">
        <v>503</v>
      </c>
      <c r="B2" s="176"/>
      <c r="C2" s="176"/>
      <c r="D2" s="10" t="s">
        <v>499</v>
      </c>
      <c r="E2" s="18" t="s">
        <v>501</v>
      </c>
    </row>
    <row r="3" spans="1:5" s="11" customFormat="1" ht="18.95" customHeight="1" x14ac:dyDescent="0.25">
      <c r="A3" s="176" t="s">
        <v>597</v>
      </c>
      <c r="B3" s="176"/>
      <c r="C3" s="176"/>
      <c r="D3" s="10" t="s">
        <v>500</v>
      </c>
      <c r="E3" s="18">
        <v>3</v>
      </c>
    </row>
    <row r="4" spans="1:5" s="11" customFormat="1" ht="18.95" customHeight="1" x14ac:dyDescent="0.25">
      <c r="A4" s="176" t="s">
        <v>516</v>
      </c>
      <c r="B4" s="176"/>
      <c r="C4" s="17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0" t="s">
        <v>276</v>
      </c>
      <c r="E8" s="131" t="s">
        <v>591</v>
      </c>
    </row>
    <row r="9" spans="1:5" x14ac:dyDescent="0.2">
      <c r="A9" s="101">
        <v>4000</v>
      </c>
      <c r="B9" s="100" t="s">
        <v>551</v>
      </c>
      <c r="C9" s="158">
        <f>SUM(C10+C57+C69)</f>
        <v>114908443.92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1">
        <v>4100</v>
      </c>
      <c r="B10" s="100" t="s">
        <v>223</v>
      </c>
      <c r="C10" s="158">
        <f>SUM(C11+C21+C27+C30+C36+C39+C48)</f>
        <v>105697748.47</v>
      </c>
      <c r="D10" s="77"/>
      <c r="E10" s="39"/>
    </row>
    <row r="11" spans="1:5" x14ac:dyDescent="0.2">
      <c r="A11" s="101">
        <v>4110</v>
      </c>
      <c r="B11" s="100" t="s">
        <v>224</v>
      </c>
      <c r="C11" s="158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48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48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48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48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48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48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48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48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48">
        <v>0</v>
      </c>
      <c r="D20" s="77"/>
      <c r="E20" s="39"/>
    </row>
    <row r="21" spans="1:5" x14ac:dyDescent="0.2">
      <c r="A21" s="101">
        <v>4120</v>
      </c>
      <c r="B21" s="100" t="s">
        <v>233</v>
      </c>
      <c r="C21" s="158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48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48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48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48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48">
        <v>0</v>
      </c>
      <c r="D26" s="77"/>
      <c r="E26" s="39"/>
    </row>
    <row r="27" spans="1:5" x14ac:dyDescent="0.2">
      <c r="A27" s="101">
        <v>4130</v>
      </c>
      <c r="B27" s="100" t="s">
        <v>238</v>
      </c>
      <c r="C27" s="158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48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48">
        <v>0</v>
      </c>
      <c r="D29" s="77"/>
      <c r="E29" s="39"/>
    </row>
    <row r="30" spans="1:5" x14ac:dyDescent="0.2">
      <c r="A30" s="101">
        <v>4140</v>
      </c>
      <c r="B30" s="100" t="s">
        <v>240</v>
      </c>
      <c r="C30" s="158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48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48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48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48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48">
        <v>0</v>
      </c>
      <c r="D35" s="77"/>
      <c r="E35" s="39"/>
    </row>
    <row r="36" spans="1:5" x14ac:dyDescent="0.2">
      <c r="A36" s="101">
        <v>4150</v>
      </c>
      <c r="B36" s="100" t="s">
        <v>413</v>
      </c>
      <c r="C36" s="158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48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48">
        <v>0</v>
      </c>
      <c r="D38" s="77"/>
      <c r="E38" s="39"/>
    </row>
    <row r="39" spans="1:5" x14ac:dyDescent="0.2">
      <c r="A39" s="101">
        <v>4160</v>
      </c>
      <c r="B39" s="100" t="s">
        <v>415</v>
      </c>
      <c r="C39" s="158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48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48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48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48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48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48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48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48">
        <v>0</v>
      </c>
      <c r="D47" s="77"/>
      <c r="E47" s="39"/>
    </row>
    <row r="48" spans="1:5" x14ac:dyDescent="0.2">
      <c r="A48" s="101">
        <v>4170</v>
      </c>
      <c r="B48" s="100" t="s">
        <v>493</v>
      </c>
      <c r="C48" s="158">
        <f>SUM(C49:C56)</f>
        <v>105697748.47</v>
      </c>
      <c r="D48" s="77"/>
      <c r="E48" s="39"/>
    </row>
    <row r="49" spans="1:5" x14ac:dyDescent="0.2">
      <c r="A49" s="40">
        <v>4171</v>
      </c>
      <c r="B49" s="41" t="s">
        <v>417</v>
      </c>
      <c r="C49" s="148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48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48">
        <v>105697748.47</v>
      </c>
      <c r="D51" s="77"/>
      <c r="E51" s="39"/>
    </row>
    <row r="52" spans="1:5" ht="22.5" x14ac:dyDescent="0.2">
      <c r="A52" s="40">
        <v>4174</v>
      </c>
      <c r="B52" s="42" t="s">
        <v>420</v>
      </c>
      <c r="C52" s="148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48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48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48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48">
        <v>0</v>
      </c>
      <c r="D56" s="77"/>
      <c r="E56" s="39"/>
    </row>
    <row r="57" spans="1:5" ht="33.75" x14ac:dyDescent="0.2">
      <c r="A57" s="101">
        <v>4200</v>
      </c>
      <c r="B57" s="102" t="s">
        <v>425</v>
      </c>
      <c r="C57" s="158">
        <f>+C58+C64</f>
        <v>7473471.3700000001</v>
      </c>
      <c r="D57" s="77"/>
      <c r="E57" s="39"/>
    </row>
    <row r="58" spans="1:5" ht="22.5" x14ac:dyDescent="0.2">
      <c r="A58" s="101">
        <v>4210</v>
      </c>
      <c r="B58" s="102" t="s">
        <v>426</v>
      </c>
      <c r="C58" s="158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48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48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48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48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48">
        <v>0</v>
      </c>
      <c r="D63" s="77"/>
      <c r="E63" s="39"/>
    </row>
    <row r="64" spans="1:5" x14ac:dyDescent="0.2">
      <c r="A64" s="101">
        <v>4220</v>
      </c>
      <c r="B64" s="100" t="s">
        <v>255</v>
      </c>
      <c r="C64" s="158">
        <f>SUM(C65:C68)</f>
        <v>7473471.3700000001</v>
      </c>
      <c r="D64" s="77"/>
      <c r="E64" s="39"/>
    </row>
    <row r="65" spans="1:5" x14ac:dyDescent="0.2">
      <c r="A65" s="40">
        <v>4221</v>
      </c>
      <c r="B65" s="41" t="s">
        <v>256</v>
      </c>
      <c r="C65" s="148">
        <v>7473471.3700000001</v>
      </c>
      <c r="D65" s="77"/>
      <c r="E65" s="39"/>
    </row>
    <row r="66" spans="1:5" x14ac:dyDescent="0.2">
      <c r="A66" s="40">
        <v>4223</v>
      </c>
      <c r="B66" s="41" t="s">
        <v>257</v>
      </c>
      <c r="C66" s="148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48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48">
        <v>0</v>
      </c>
      <c r="D68" s="77"/>
      <c r="E68" s="39"/>
    </row>
    <row r="69" spans="1:5" x14ac:dyDescent="0.2">
      <c r="A69" s="103">
        <v>4300</v>
      </c>
      <c r="B69" s="100" t="s">
        <v>260</v>
      </c>
      <c r="C69" s="158">
        <f>C70+C73+C79+C81+C83</f>
        <v>1737224.08</v>
      </c>
      <c r="D69" s="41"/>
      <c r="E69" s="41"/>
    </row>
    <row r="70" spans="1:5" x14ac:dyDescent="0.2">
      <c r="A70" s="103">
        <v>4310</v>
      </c>
      <c r="B70" s="100" t="s">
        <v>261</v>
      </c>
      <c r="C70" s="15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8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8">
        <v>0</v>
      </c>
      <c r="D72" s="41"/>
      <c r="E72" s="41"/>
    </row>
    <row r="73" spans="1:5" x14ac:dyDescent="0.2">
      <c r="A73" s="103">
        <v>4320</v>
      </c>
      <c r="B73" s="100" t="s">
        <v>263</v>
      </c>
      <c r="C73" s="15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8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8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8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8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8">
        <v>0</v>
      </c>
      <c r="D78" s="41"/>
      <c r="E78" s="41"/>
    </row>
    <row r="79" spans="1:5" x14ac:dyDescent="0.2">
      <c r="A79" s="103">
        <v>4330</v>
      </c>
      <c r="B79" s="100" t="s">
        <v>269</v>
      </c>
      <c r="C79" s="15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8">
        <v>0</v>
      </c>
      <c r="D80" s="41"/>
      <c r="E80" s="41"/>
    </row>
    <row r="81" spans="1:5" x14ac:dyDescent="0.2">
      <c r="A81" s="103">
        <v>4340</v>
      </c>
      <c r="B81" s="100" t="s">
        <v>270</v>
      </c>
      <c r="C81" s="15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8">
        <v>0</v>
      </c>
      <c r="D82" s="41"/>
      <c r="E82" s="41"/>
    </row>
    <row r="83" spans="1:5" x14ac:dyDescent="0.2">
      <c r="A83" s="103">
        <v>4390</v>
      </c>
      <c r="B83" s="100" t="s">
        <v>271</v>
      </c>
      <c r="C83" s="158">
        <f>SUM(C84:C90)</f>
        <v>1737224.08</v>
      </c>
      <c r="D83" s="41"/>
      <c r="E83" s="41"/>
    </row>
    <row r="84" spans="1:5" x14ac:dyDescent="0.2">
      <c r="A84" s="43">
        <v>4392</v>
      </c>
      <c r="B84" s="41" t="s">
        <v>272</v>
      </c>
      <c r="C84" s="148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8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8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8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8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8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8">
        <v>1737224.08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3">
        <v>5000</v>
      </c>
      <c r="B94" s="100" t="s">
        <v>277</v>
      </c>
      <c r="C94" s="158">
        <f>C95+C123+C156+C166+C181+C210</f>
        <v>68512195.370000005</v>
      </c>
      <c r="D94" s="10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3">
        <v>5100</v>
      </c>
      <c r="B95" s="100" t="s">
        <v>278</v>
      </c>
      <c r="C95" s="158">
        <f>C96+C103+C113</f>
        <v>68393631.370000005</v>
      </c>
      <c r="D95" s="104">
        <f>C95/$C$94</f>
        <v>0.99826944678447838</v>
      </c>
      <c r="E95" s="41"/>
    </row>
    <row r="96" spans="1:5" x14ac:dyDescent="0.2">
      <c r="A96" s="103">
        <v>5110</v>
      </c>
      <c r="B96" s="100" t="s">
        <v>279</v>
      </c>
      <c r="C96" s="158">
        <f>SUM(C97:C102)</f>
        <v>24264395.32</v>
      </c>
      <c r="D96" s="104">
        <f t="shared" ref="D96:D159" si="0">C96/$C$94</f>
        <v>0.3541616961616858</v>
      </c>
      <c r="E96" s="41"/>
    </row>
    <row r="97" spans="1:5" x14ac:dyDescent="0.2">
      <c r="A97" s="43">
        <v>5111</v>
      </c>
      <c r="B97" s="41" t="s">
        <v>280</v>
      </c>
      <c r="C97" s="148">
        <v>16366459.539999999</v>
      </c>
      <c r="D97" s="44">
        <f t="shared" si="0"/>
        <v>0.23888388704540789</v>
      </c>
      <c r="E97" s="41"/>
    </row>
    <row r="98" spans="1:5" x14ac:dyDescent="0.2">
      <c r="A98" s="43">
        <v>5112</v>
      </c>
      <c r="B98" s="41" t="s">
        <v>281</v>
      </c>
      <c r="C98" s="148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8">
        <v>493156.52</v>
      </c>
      <c r="D99" s="44">
        <f t="shared" si="0"/>
        <v>7.1980837475242032E-3</v>
      </c>
      <c r="E99" s="41"/>
    </row>
    <row r="100" spans="1:5" x14ac:dyDescent="0.2">
      <c r="A100" s="43">
        <v>5114</v>
      </c>
      <c r="B100" s="41" t="s">
        <v>283</v>
      </c>
      <c r="C100" s="148">
        <v>4295395.7300000004</v>
      </c>
      <c r="D100" s="44">
        <f t="shared" si="0"/>
        <v>6.2695345066709984E-2</v>
      </c>
      <c r="E100" s="41"/>
    </row>
    <row r="101" spans="1:5" x14ac:dyDescent="0.2">
      <c r="A101" s="43">
        <v>5115</v>
      </c>
      <c r="B101" s="41" t="s">
        <v>284</v>
      </c>
      <c r="C101" s="148">
        <v>3109383.53</v>
      </c>
      <c r="D101" s="44">
        <f t="shared" si="0"/>
        <v>4.5384380302043732E-2</v>
      </c>
      <c r="E101" s="41"/>
    </row>
    <row r="102" spans="1:5" x14ac:dyDescent="0.2">
      <c r="A102" s="43">
        <v>5116</v>
      </c>
      <c r="B102" s="41" t="s">
        <v>285</v>
      </c>
      <c r="C102" s="148">
        <v>0</v>
      </c>
      <c r="D102" s="44">
        <f t="shared" si="0"/>
        <v>0</v>
      </c>
      <c r="E102" s="41"/>
    </row>
    <row r="103" spans="1:5" x14ac:dyDescent="0.2">
      <c r="A103" s="103">
        <v>5120</v>
      </c>
      <c r="B103" s="100" t="s">
        <v>286</v>
      </c>
      <c r="C103" s="158">
        <f>SUM(C104:C112)</f>
        <v>10297336.92</v>
      </c>
      <c r="D103" s="104">
        <f t="shared" si="0"/>
        <v>0.15029932794284651</v>
      </c>
      <c r="E103" s="41"/>
    </row>
    <row r="104" spans="1:5" x14ac:dyDescent="0.2">
      <c r="A104" s="43">
        <v>5121</v>
      </c>
      <c r="B104" s="41" t="s">
        <v>287</v>
      </c>
      <c r="C104" s="148">
        <v>541524.91</v>
      </c>
      <c r="D104" s="44">
        <f t="shared" si="0"/>
        <v>7.9040659414794049E-3</v>
      </c>
      <c r="E104" s="41"/>
    </row>
    <row r="105" spans="1:5" x14ac:dyDescent="0.2">
      <c r="A105" s="43">
        <v>5122</v>
      </c>
      <c r="B105" s="41" t="s">
        <v>288</v>
      </c>
      <c r="C105" s="148">
        <v>50954.02</v>
      </c>
      <c r="D105" s="44">
        <f t="shared" si="0"/>
        <v>7.4372189833974659E-4</v>
      </c>
      <c r="E105" s="41"/>
    </row>
    <row r="106" spans="1:5" x14ac:dyDescent="0.2">
      <c r="A106" s="43">
        <v>5123</v>
      </c>
      <c r="B106" s="41" t="s">
        <v>289</v>
      </c>
      <c r="C106" s="14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8">
        <v>3295849.89</v>
      </c>
      <c r="D107" s="44">
        <f t="shared" si="0"/>
        <v>4.8106032396141564E-2</v>
      </c>
      <c r="E107" s="41"/>
    </row>
    <row r="108" spans="1:5" x14ac:dyDescent="0.2">
      <c r="A108" s="43">
        <v>5125</v>
      </c>
      <c r="B108" s="41" t="s">
        <v>291</v>
      </c>
      <c r="C108" s="148">
        <v>1986183.68</v>
      </c>
      <c r="D108" s="44">
        <f t="shared" si="0"/>
        <v>2.8990220927436614E-2</v>
      </c>
      <c r="E108" s="41"/>
    </row>
    <row r="109" spans="1:5" x14ac:dyDescent="0.2">
      <c r="A109" s="43">
        <v>5126</v>
      </c>
      <c r="B109" s="41" t="s">
        <v>292</v>
      </c>
      <c r="C109" s="148">
        <v>1620308.12</v>
      </c>
      <c r="D109" s="44">
        <f t="shared" si="0"/>
        <v>2.3649922634204446E-2</v>
      </c>
      <c r="E109" s="41"/>
    </row>
    <row r="110" spans="1:5" x14ac:dyDescent="0.2">
      <c r="A110" s="43">
        <v>5127</v>
      </c>
      <c r="B110" s="41" t="s">
        <v>293</v>
      </c>
      <c r="C110" s="148">
        <v>592700.47</v>
      </c>
      <c r="D110" s="44">
        <f t="shared" si="0"/>
        <v>8.6510214247131033E-3</v>
      </c>
      <c r="E110" s="41"/>
    </row>
    <row r="111" spans="1:5" x14ac:dyDescent="0.2">
      <c r="A111" s="43">
        <v>5128</v>
      </c>
      <c r="B111" s="41" t="s">
        <v>294</v>
      </c>
      <c r="C111" s="14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8">
        <v>2209815.83</v>
      </c>
      <c r="D112" s="44">
        <f t="shared" si="0"/>
        <v>3.2254342720531626E-2</v>
      </c>
      <c r="E112" s="41"/>
    </row>
    <row r="113" spans="1:5" x14ac:dyDescent="0.2">
      <c r="A113" s="103">
        <v>5130</v>
      </c>
      <c r="B113" s="100" t="s">
        <v>296</v>
      </c>
      <c r="C113" s="158">
        <f>SUM(C114:C122)</f>
        <v>33831899.129999995</v>
      </c>
      <c r="D113" s="104">
        <f t="shared" si="0"/>
        <v>0.4938084226799459</v>
      </c>
      <c r="E113" s="41"/>
    </row>
    <row r="114" spans="1:5" x14ac:dyDescent="0.2">
      <c r="A114" s="43">
        <v>5131</v>
      </c>
      <c r="B114" s="41" t="s">
        <v>297</v>
      </c>
      <c r="C114" s="148">
        <v>9446976.3499999996</v>
      </c>
      <c r="D114" s="44">
        <f t="shared" si="0"/>
        <v>0.13788751475531646</v>
      </c>
      <c r="E114" s="41"/>
    </row>
    <row r="115" spans="1:5" x14ac:dyDescent="0.2">
      <c r="A115" s="43">
        <v>5132</v>
      </c>
      <c r="B115" s="41" t="s">
        <v>298</v>
      </c>
      <c r="C115" s="148">
        <v>127973.04</v>
      </c>
      <c r="D115" s="44">
        <f t="shared" si="0"/>
        <v>1.8678870135292235E-3</v>
      </c>
      <c r="E115" s="41"/>
    </row>
    <row r="116" spans="1:5" x14ac:dyDescent="0.2">
      <c r="A116" s="43">
        <v>5133</v>
      </c>
      <c r="B116" s="41" t="s">
        <v>299</v>
      </c>
      <c r="C116" s="148">
        <v>2907977.03</v>
      </c>
      <c r="D116" s="44">
        <f t="shared" si="0"/>
        <v>4.2444662797557056E-2</v>
      </c>
      <c r="E116" s="41"/>
    </row>
    <row r="117" spans="1:5" x14ac:dyDescent="0.2">
      <c r="A117" s="43">
        <v>5134</v>
      </c>
      <c r="B117" s="41" t="s">
        <v>300</v>
      </c>
      <c r="C117" s="148">
        <v>1148696.18</v>
      </c>
      <c r="D117" s="44">
        <f t="shared" si="0"/>
        <v>1.6766302317367997E-2</v>
      </c>
      <c r="E117" s="41"/>
    </row>
    <row r="118" spans="1:5" x14ac:dyDescent="0.2">
      <c r="A118" s="43">
        <v>5135</v>
      </c>
      <c r="B118" s="41" t="s">
        <v>301</v>
      </c>
      <c r="C118" s="148">
        <v>2338700.38</v>
      </c>
      <c r="D118" s="44">
        <f t="shared" si="0"/>
        <v>3.4135534080755287E-2</v>
      </c>
      <c r="E118" s="41"/>
    </row>
    <row r="119" spans="1:5" x14ac:dyDescent="0.2">
      <c r="A119" s="43">
        <v>5136</v>
      </c>
      <c r="B119" s="41" t="s">
        <v>302</v>
      </c>
      <c r="C119" s="148">
        <v>398733.76</v>
      </c>
      <c r="D119" s="44">
        <f t="shared" si="0"/>
        <v>5.8198946603103133E-3</v>
      </c>
      <c r="E119" s="41"/>
    </row>
    <row r="120" spans="1:5" x14ac:dyDescent="0.2">
      <c r="A120" s="43">
        <v>5137</v>
      </c>
      <c r="B120" s="41" t="s">
        <v>303</v>
      </c>
      <c r="C120" s="148">
        <v>22444.05</v>
      </c>
      <c r="D120" s="44">
        <f t="shared" si="0"/>
        <v>3.2759204224577744E-4</v>
      </c>
      <c r="E120" s="41"/>
    </row>
    <row r="121" spans="1:5" x14ac:dyDescent="0.2">
      <c r="A121" s="43">
        <v>5138</v>
      </c>
      <c r="B121" s="41" t="s">
        <v>304</v>
      </c>
      <c r="C121" s="148">
        <v>237112.37</v>
      </c>
      <c r="D121" s="44">
        <f t="shared" si="0"/>
        <v>3.4608782964766346E-3</v>
      </c>
      <c r="E121" s="41"/>
    </row>
    <row r="122" spans="1:5" x14ac:dyDescent="0.2">
      <c r="A122" s="43">
        <v>5139</v>
      </c>
      <c r="B122" s="41" t="s">
        <v>305</v>
      </c>
      <c r="C122" s="148">
        <v>17203285.969999999</v>
      </c>
      <c r="D122" s="44">
        <f t="shared" si="0"/>
        <v>0.25109815671638719</v>
      </c>
      <c r="E122" s="41"/>
    </row>
    <row r="123" spans="1:5" x14ac:dyDescent="0.2">
      <c r="A123" s="103">
        <v>5200</v>
      </c>
      <c r="B123" s="100" t="s">
        <v>306</v>
      </c>
      <c r="C123" s="158">
        <f>C124+C127+C130+C133+C138+C142+C145+C147+C153</f>
        <v>118564</v>
      </c>
      <c r="D123" s="104">
        <f t="shared" si="0"/>
        <v>1.7305532155216352E-3</v>
      </c>
      <c r="E123" s="41"/>
    </row>
    <row r="124" spans="1:5" x14ac:dyDescent="0.2">
      <c r="A124" s="103">
        <v>5210</v>
      </c>
      <c r="B124" s="100" t="s">
        <v>307</v>
      </c>
      <c r="C124" s="158">
        <f>SUM(C125:C126)</f>
        <v>0</v>
      </c>
      <c r="D124" s="104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8">
        <v>0</v>
      </c>
      <c r="D126" s="44">
        <f t="shared" si="0"/>
        <v>0</v>
      </c>
      <c r="E126" s="41"/>
    </row>
    <row r="127" spans="1:5" x14ac:dyDescent="0.2">
      <c r="A127" s="103">
        <v>5220</v>
      </c>
      <c r="B127" s="100" t="s">
        <v>310</v>
      </c>
      <c r="C127" s="158">
        <f>SUM(C128:C129)</f>
        <v>0</v>
      </c>
      <c r="D127" s="104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8">
        <v>0</v>
      </c>
      <c r="D129" s="44">
        <f t="shared" si="0"/>
        <v>0</v>
      </c>
      <c r="E129" s="41"/>
    </row>
    <row r="130" spans="1:5" x14ac:dyDescent="0.2">
      <c r="A130" s="103">
        <v>5230</v>
      </c>
      <c r="B130" s="100" t="s">
        <v>257</v>
      </c>
      <c r="C130" s="158">
        <f>SUM(C131:C132)</f>
        <v>0</v>
      </c>
      <c r="D130" s="104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8">
        <v>0</v>
      </c>
      <c r="D132" s="44">
        <f t="shared" si="0"/>
        <v>0</v>
      </c>
      <c r="E132" s="41"/>
    </row>
    <row r="133" spans="1:5" x14ac:dyDescent="0.2">
      <c r="A133" s="103">
        <v>5240</v>
      </c>
      <c r="B133" s="100" t="s">
        <v>258</v>
      </c>
      <c r="C133" s="158">
        <f>SUM(C134:C137)</f>
        <v>40500</v>
      </c>
      <c r="D133" s="104">
        <f t="shared" si="0"/>
        <v>5.9113563331724826E-4</v>
      </c>
      <c r="E133" s="41"/>
    </row>
    <row r="134" spans="1:5" x14ac:dyDescent="0.2">
      <c r="A134" s="43">
        <v>5241</v>
      </c>
      <c r="B134" s="41" t="s">
        <v>315</v>
      </c>
      <c r="C134" s="148">
        <v>40500</v>
      </c>
      <c r="D134" s="44">
        <f t="shared" si="0"/>
        <v>5.9113563331724826E-4</v>
      </c>
      <c r="E134" s="41"/>
    </row>
    <row r="135" spans="1:5" x14ac:dyDescent="0.2">
      <c r="A135" s="43">
        <v>5242</v>
      </c>
      <c r="B135" s="41" t="s">
        <v>316</v>
      </c>
      <c r="C135" s="14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8">
        <v>0</v>
      </c>
      <c r="D137" s="44">
        <f t="shared" si="0"/>
        <v>0</v>
      </c>
      <c r="E137" s="41"/>
    </row>
    <row r="138" spans="1:5" x14ac:dyDescent="0.2">
      <c r="A138" s="103">
        <v>5250</v>
      </c>
      <c r="B138" s="100" t="s">
        <v>259</v>
      </c>
      <c r="C138" s="158">
        <f>SUM(C139:C141)</f>
        <v>78064</v>
      </c>
      <c r="D138" s="104">
        <f t="shared" si="0"/>
        <v>1.1394175822043869E-3</v>
      </c>
      <c r="E138" s="41"/>
    </row>
    <row r="139" spans="1:5" x14ac:dyDescent="0.2">
      <c r="A139" s="43">
        <v>5251</v>
      </c>
      <c r="B139" s="41" t="s">
        <v>319</v>
      </c>
      <c r="C139" s="14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8">
        <v>78064</v>
      </c>
      <c r="D140" s="44">
        <f t="shared" si="0"/>
        <v>1.1394175822043869E-3</v>
      </c>
      <c r="E140" s="41"/>
    </row>
    <row r="141" spans="1:5" x14ac:dyDescent="0.2">
      <c r="A141" s="43">
        <v>5259</v>
      </c>
      <c r="B141" s="41" t="s">
        <v>321</v>
      </c>
      <c r="C141" s="148">
        <v>0</v>
      </c>
      <c r="D141" s="44">
        <f t="shared" si="0"/>
        <v>0</v>
      </c>
      <c r="E141" s="41"/>
    </row>
    <row r="142" spans="1:5" x14ac:dyDescent="0.2">
      <c r="A142" s="103">
        <v>5260</v>
      </c>
      <c r="B142" s="100" t="s">
        <v>322</v>
      </c>
      <c r="C142" s="158">
        <f>SUM(C143:C144)</f>
        <v>0</v>
      </c>
      <c r="D142" s="104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8">
        <v>0</v>
      </c>
      <c r="D144" s="44">
        <f t="shared" si="0"/>
        <v>0</v>
      </c>
      <c r="E144" s="41"/>
    </row>
    <row r="145" spans="1:5" x14ac:dyDescent="0.2">
      <c r="A145" s="103">
        <v>5270</v>
      </c>
      <c r="B145" s="100" t="s">
        <v>325</v>
      </c>
      <c r="C145" s="158">
        <f>SUM(C146)</f>
        <v>0</v>
      </c>
      <c r="D145" s="104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8">
        <v>0</v>
      </c>
      <c r="D146" s="44">
        <f t="shared" si="0"/>
        <v>0</v>
      </c>
      <c r="E146" s="41"/>
    </row>
    <row r="147" spans="1:5" x14ac:dyDescent="0.2">
      <c r="A147" s="103">
        <v>5280</v>
      </c>
      <c r="B147" s="100" t="s">
        <v>327</v>
      </c>
      <c r="C147" s="158">
        <f>SUM(C148:C152)</f>
        <v>0</v>
      </c>
      <c r="D147" s="104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8">
        <v>0</v>
      </c>
      <c r="D152" s="44">
        <f t="shared" si="0"/>
        <v>0</v>
      </c>
      <c r="E152" s="41"/>
    </row>
    <row r="153" spans="1:5" x14ac:dyDescent="0.2">
      <c r="A153" s="103">
        <v>5290</v>
      </c>
      <c r="B153" s="100" t="s">
        <v>333</v>
      </c>
      <c r="C153" s="158">
        <f>SUM(C154:C155)</f>
        <v>0</v>
      </c>
      <c r="D153" s="104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8">
        <v>0</v>
      </c>
      <c r="D155" s="44">
        <f t="shared" si="0"/>
        <v>0</v>
      </c>
      <c r="E155" s="41"/>
    </row>
    <row r="156" spans="1:5" x14ac:dyDescent="0.2">
      <c r="A156" s="103">
        <v>5300</v>
      </c>
      <c r="B156" s="100" t="s">
        <v>336</v>
      </c>
      <c r="C156" s="158">
        <f>C157+C160+C163</f>
        <v>0</v>
      </c>
      <c r="D156" s="104">
        <f t="shared" si="0"/>
        <v>0</v>
      </c>
      <c r="E156" s="41"/>
    </row>
    <row r="157" spans="1:5" x14ac:dyDescent="0.2">
      <c r="A157" s="103">
        <v>5310</v>
      </c>
      <c r="B157" s="100" t="s">
        <v>252</v>
      </c>
      <c r="C157" s="158">
        <f>C158+C159</f>
        <v>0</v>
      </c>
      <c r="D157" s="104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8">
        <v>0</v>
      </c>
      <c r="D159" s="44">
        <f t="shared" si="0"/>
        <v>0</v>
      </c>
      <c r="E159" s="41"/>
    </row>
    <row r="160" spans="1:5" x14ac:dyDescent="0.2">
      <c r="A160" s="103">
        <v>5320</v>
      </c>
      <c r="B160" s="100" t="s">
        <v>253</v>
      </c>
      <c r="C160" s="158">
        <f>SUM(C161:C162)</f>
        <v>0</v>
      </c>
      <c r="D160" s="10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8">
        <v>0</v>
      </c>
      <c r="D162" s="44">
        <f t="shared" si="1"/>
        <v>0</v>
      </c>
      <c r="E162" s="41"/>
    </row>
    <row r="163" spans="1:5" x14ac:dyDescent="0.2">
      <c r="A163" s="103">
        <v>5330</v>
      </c>
      <c r="B163" s="100" t="s">
        <v>254</v>
      </c>
      <c r="C163" s="158">
        <f>SUM(C164:C165)</f>
        <v>0</v>
      </c>
      <c r="D163" s="104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8">
        <v>0</v>
      </c>
      <c r="D165" s="44">
        <f t="shared" si="1"/>
        <v>0</v>
      </c>
      <c r="E165" s="41"/>
    </row>
    <row r="166" spans="1:5" x14ac:dyDescent="0.2">
      <c r="A166" s="103">
        <v>5400</v>
      </c>
      <c r="B166" s="100" t="s">
        <v>343</v>
      </c>
      <c r="C166" s="158">
        <f>C167+C170+C173+C176+C178</f>
        <v>0</v>
      </c>
      <c r="D166" s="104">
        <f t="shared" si="1"/>
        <v>0</v>
      </c>
      <c r="E166" s="41"/>
    </row>
    <row r="167" spans="1:5" x14ac:dyDescent="0.2">
      <c r="A167" s="103">
        <v>5410</v>
      </c>
      <c r="B167" s="100" t="s">
        <v>344</v>
      </c>
      <c r="C167" s="158">
        <f>SUM(C168:C169)</f>
        <v>0</v>
      </c>
      <c r="D167" s="104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8">
        <v>0</v>
      </c>
      <c r="D169" s="44">
        <f t="shared" si="1"/>
        <v>0</v>
      </c>
      <c r="E169" s="41"/>
    </row>
    <row r="170" spans="1:5" x14ac:dyDescent="0.2">
      <c r="A170" s="103">
        <v>5420</v>
      </c>
      <c r="B170" s="100" t="s">
        <v>347</v>
      </c>
      <c r="C170" s="158">
        <f>SUM(C171:C172)</f>
        <v>0</v>
      </c>
      <c r="D170" s="104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8">
        <v>0</v>
      </c>
      <c r="D172" s="44">
        <f t="shared" si="1"/>
        <v>0</v>
      </c>
      <c r="E172" s="41"/>
    </row>
    <row r="173" spans="1:5" x14ac:dyDescent="0.2">
      <c r="A173" s="103">
        <v>5430</v>
      </c>
      <c r="B173" s="100" t="s">
        <v>350</v>
      </c>
      <c r="C173" s="158">
        <f>SUM(C174:C175)</f>
        <v>0</v>
      </c>
      <c r="D173" s="104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8">
        <v>0</v>
      </c>
      <c r="D175" s="44">
        <f t="shared" si="1"/>
        <v>0</v>
      </c>
      <c r="E175" s="41"/>
    </row>
    <row r="176" spans="1:5" x14ac:dyDescent="0.2">
      <c r="A176" s="103">
        <v>5440</v>
      </c>
      <c r="B176" s="100" t="s">
        <v>353</v>
      </c>
      <c r="C176" s="158">
        <f>SUM(C177)</f>
        <v>0</v>
      </c>
      <c r="D176" s="104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8">
        <v>0</v>
      </c>
      <c r="D177" s="44">
        <f t="shared" si="1"/>
        <v>0</v>
      </c>
      <c r="E177" s="41"/>
    </row>
    <row r="178" spans="1:5" x14ac:dyDescent="0.2">
      <c r="A178" s="103">
        <v>5450</v>
      </c>
      <c r="B178" s="100" t="s">
        <v>354</v>
      </c>
      <c r="C178" s="158">
        <f>SUM(C179:C180)</f>
        <v>0</v>
      </c>
      <c r="D178" s="104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8">
        <v>0</v>
      </c>
      <c r="D180" s="44">
        <f t="shared" si="1"/>
        <v>0</v>
      </c>
      <c r="E180" s="41"/>
    </row>
    <row r="181" spans="1:5" x14ac:dyDescent="0.2">
      <c r="A181" s="103">
        <v>5500</v>
      </c>
      <c r="B181" s="100" t="s">
        <v>357</v>
      </c>
      <c r="C181" s="158">
        <f>C182+C191+C194+C200</f>
        <v>0</v>
      </c>
      <c r="D181" s="104">
        <f t="shared" si="1"/>
        <v>0</v>
      </c>
      <c r="E181" s="41"/>
    </row>
    <row r="182" spans="1:5" x14ac:dyDescent="0.2">
      <c r="A182" s="103">
        <v>5510</v>
      </c>
      <c r="B182" s="100" t="s">
        <v>358</v>
      </c>
      <c r="C182" s="158">
        <f>SUM(C183:C190)</f>
        <v>0</v>
      </c>
      <c r="D182" s="104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8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8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8">
        <v>0</v>
      </c>
      <c r="D190" s="44">
        <f t="shared" si="1"/>
        <v>0</v>
      </c>
      <c r="E190" s="41"/>
    </row>
    <row r="191" spans="1:5" x14ac:dyDescent="0.2">
      <c r="A191" s="103">
        <v>5520</v>
      </c>
      <c r="B191" s="100" t="s">
        <v>40</v>
      </c>
      <c r="C191" s="158">
        <f>SUM(C192:C193)</f>
        <v>0</v>
      </c>
      <c r="D191" s="104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8">
        <v>0</v>
      </c>
      <c r="D193" s="44">
        <f t="shared" si="1"/>
        <v>0</v>
      </c>
      <c r="E193" s="41"/>
    </row>
    <row r="194" spans="1:5" x14ac:dyDescent="0.2">
      <c r="A194" s="103">
        <v>5530</v>
      </c>
      <c r="B194" s="100" t="s">
        <v>368</v>
      </c>
      <c r="C194" s="158">
        <f>SUM(C195:C199)</f>
        <v>0</v>
      </c>
      <c r="D194" s="104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8">
        <v>0</v>
      </c>
      <c r="D199" s="44">
        <f t="shared" si="1"/>
        <v>0</v>
      </c>
      <c r="E199" s="41"/>
    </row>
    <row r="200" spans="1:5" x14ac:dyDescent="0.2">
      <c r="A200" s="103">
        <v>5590</v>
      </c>
      <c r="B200" s="100" t="s">
        <v>374</v>
      </c>
      <c r="C200" s="158">
        <f>SUM(C201:C209)</f>
        <v>0</v>
      </c>
      <c r="D200" s="104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8">
        <v>0</v>
      </c>
      <c r="D209" s="44">
        <f t="shared" si="1"/>
        <v>0</v>
      </c>
      <c r="E209" s="41"/>
    </row>
    <row r="210" spans="1:5" x14ac:dyDescent="0.2">
      <c r="A210" s="103">
        <v>5600</v>
      </c>
      <c r="B210" s="100" t="s">
        <v>39</v>
      </c>
      <c r="C210" s="158">
        <f>C211</f>
        <v>0</v>
      </c>
      <c r="D210" s="104">
        <f t="shared" si="1"/>
        <v>0</v>
      </c>
      <c r="E210" s="41"/>
    </row>
    <row r="211" spans="1:5" x14ac:dyDescent="0.2">
      <c r="A211" s="103">
        <v>5610</v>
      </c>
      <c r="B211" s="100" t="s">
        <v>382</v>
      </c>
      <c r="C211" s="158">
        <f>C212</f>
        <v>0</v>
      </c>
      <c r="D211" s="104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8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518</v>
      </c>
    </row>
    <row r="221" spans="1:5" x14ac:dyDescent="0.2">
      <c r="A221" s="139" t="s">
        <v>598</v>
      </c>
      <c r="B221" s="138"/>
      <c r="C221" s="138"/>
    </row>
    <row r="222" spans="1:5" x14ac:dyDescent="0.2">
      <c r="A222" s="140" t="s">
        <v>599</v>
      </c>
      <c r="B222" s="142"/>
      <c r="C222" s="138"/>
    </row>
    <row r="223" spans="1:5" x14ac:dyDescent="0.2">
      <c r="A223" s="140" t="s">
        <v>600</v>
      </c>
      <c r="B223" s="141"/>
      <c r="C223" s="138"/>
    </row>
    <row r="224" spans="1:5" x14ac:dyDescent="0.2">
      <c r="A224" s="139" t="s">
        <v>601</v>
      </c>
      <c r="B224" s="138"/>
      <c r="C224" s="138"/>
    </row>
    <row r="225" spans="1:3" x14ac:dyDescent="0.2">
      <c r="A225" s="138"/>
      <c r="B225" s="138"/>
      <c r="C225" s="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4"/>
  <sheetViews>
    <sheetView topLeftCell="B153" zoomScaleNormal="100" workbookViewId="0">
      <selection activeCell="J1" sqref="A1:J18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1.7109375" style="14" customWidth="1"/>
    <col min="7" max="7" width="12" style="14" customWidth="1"/>
    <col min="8" max="8" width="14.85546875" style="14" customWidth="1"/>
    <col min="9" max="9" width="13.28515625" style="14" customWidth="1"/>
    <col min="10" max="10" width="12.5703125" style="14" customWidth="1"/>
    <col min="11" max="16384" width="9.140625" style="14"/>
  </cols>
  <sheetData>
    <row r="1" spans="1:8" s="11" customFormat="1" ht="18.95" customHeight="1" x14ac:dyDescent="0.25">
      <c r="A1" s="182" t="s">
        <v>596</v>
      </c>
      <c r="B1" s="183"/>
      <c r="C1" s="183"/>
      <c r="D1" s="183"/>
      <c r="E1" s="183"/>
      <c r="F1" s="183"/>
      <c r="G1" s="10" t="s">
        <v>498</v>
      </c>
      <c r="H1" s="18">
        <v>2025</v>
      </c>
    </row>
    <row r="2" spans="1:8" s="11" customFormat="1" ht="18.95" customHeight="1" x14ac:dyDescent="0.25">
      <c r="A2" s="182" t="s">
        <v>502</v>
      </c>
      <c r="B2" s="183"/>
      <c r="C2" s="183"/>
      <c r="D2" s="183"/>
      <c r="E2" s="183"/>
      <c r="F2" s="183"/>
      <c r="G2" s="10" t="s">
        <v>499</v>
      </c>
      <c r="H2" s="18" t="s">
        <v>501</v>
      </c>
    </row>
    <row r="3" spans="1:8" s="11" customFormat="1" ht="18.95" customHeight="1" x14ac:dyDescent="0.25">
      <c r="A3" s="182" t="s">
        <v>597</v>
      </c>
      <c r="B3" s="183"/>
      <c r="C3" s="183"/>
      <c r="D3" s="183"/>
      <c r="E3" s="183"/>
      <c r="F3" s="183"/>
      <c r="G3" s="10" t="s">
        <v>500</v>
      </c>
      <c r="H3" s="18">
        <v>3</v>
      </c>
    </row>
    <row r="4" spans="1:8" s="11" customFormat="1" ht="18.95" customHeight="1" x14ac:dyDescent="0.25">
      <c r="A4" s="182" t="s">
        <v>516</v>
      </c>
      <c r="B4" s="183"/>
      <c r="C4" s="183"/>
      <c r="D4" s="183"/>
      <c r="E4" s="183"/>
      <c r="F4" s="18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6">
        <v>38619609.590000004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6">
        <v>0</v>
      </c>
    </row>
    <row r="11" spans="1:8" x14ac:dyDescent="0.2">
      <c r="A11" s="16">
        <v>1121</v>
      </c>
      <c r="B11" s="14" t="s">
        <v>119</v>
      </c>
      <c r="C11" s="146">
        <v>0</v>
      </c>
    </row>
    <row r="12" spans="1:8" x14ac:dyDescent="0.2">
      <c r="C12" s="13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22.5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72" t="s">
        <v>115</v>
      </c>
    </row>
    <row r="15" spans="1:8" x14ac:dyDescent="0.2">
      <c r="A15" s="16">
        <v>1122</v>
      </c>
      <c r="B15" s="14" t="s">
        <v>121</v>
      </c>
      <c r="C15" s="146">
        <v>1314.74</v>
      </c>
      <c r="D15" s="146">
        <v>180.84</v>
      </c>
      <c r="E15" s="146">
        <v>0</v>
      </c>
      <c r="F15" s="146">
        <v>0</v>
      </c>
      <c r="G15" s="146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6">
        <v>26674643.82</v>
      </c>
      <c r="D16" s="146">
        <v>29775817.09</v>
      </c>
      <c r="E16" s="146">
        <v>31346168.010000002</v>
      </c>
      <c r="F16" s="146">
        <v>0</v>
      </c>
      <c r="G16" s="146">
        <v>0</v>
      </c>
    </row>
    <row r="17" spans="1:8" x14ac:dyDescent="0.2">
      <c r="C17" s="133"/>
      <c r="D17" s="133"/>
      <c r="E17" s="133"/>
      <c r="F17" s="133"/>
      <c r="G17" s="13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6">
        <v>183512.94</v>
      </c>
      <c r="D20" s="146">
        <v>183512.94</v>
      </c>
      <c r="E20" s="146">
        <v>0</v>
      </c>
      <c r="F20" s="146">
        <v>0</v>
      </c>
      <c r="G20" s="146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6">
        <v>43000</v>
      </c>
      <c r="D21" s="146">
        <v>43000</v>
      </c>
      <c r="E21" s="146">
        <v>0</v>
      </c>
      <c r="F21" s="146">
        <v>0</v>
      </c>
      <c r="G21" s="146">
        <v>0</v>
      </c>
    </row>
    <row r="22" spans="1:8" x14ac:dyDescent="0.2">
      <c r="A22" s="16">
        <v>1126</v>
      </c>
      <c r="B22" s="14" t="s">
        <v>482</v>
      </c>
      <c r="C22" s="146">
        <v>0</v>
      </c>
      <c r="D22" s="146">
        <v>0</v>
      </c>
      <c r="E22" s="146">
        <v>0</v>
      </c>
      <c r="F22" s="146">
        <v>0</v>
      </c>
      <c r="G22" s="146">
        <v>0</v>
      </c>
    </row>
    <row r="23" spans="1:8" x14ac:dyDescent="0.2">
      <c r="A23" s="16">
        <v>1129</v>
      </c>
      <c r="B23" s="14" t="s">
        <v>483</v>
      </c>
      <c r="C23" s="146">
        <v>13691498.41</v>
      </c>
      <c r="D23" s="146">
        <v>13691498.41</v>
      </c>
      <c r="E23" s="146">
        <v>0</v>
      </c>
      <c r="F23" s="146">
        <v>0</v>
      </c>
      <c r="G23" s="146">
        <v>0</v>
      </c>
    </row>
    <row r="24" spans="1:8" x14ac:dyDescent="0.2">
      <c r="A24" s="16">
        <v>1131</v>
      </c>
      <c r="B24" s="14" t="s">
        <v>130</v>
      </c>
      <c r="C24" s="146">
        <v>0</v>
      </c>
      <c r="D24" s="146">
        <v>0</v>
      </c>
      <c r="E24" s="146">
        <v>0</v>
      </c>
      <c r="F24" s="146">
        <v>0</v>
      </c>
      <c r="G24" s="146">
        <v>0</v>
      </c>
    </row>
    <row r="25" spans="1:8" x14ac:dyDescent="0.2">
      <c r="A25" s="16">
        <v>1132</v>
      </c>
      <c r="B25" s="14" t="s">
        <v>131</v>
      </c>
      <c r="C25" s="146">
        <v>0</v>
      </c>
      <c r="D25" s="146">
        <v>0</v>
      </c>
      <c r="E25" s="146">
        <v>0</v>
      </c>
      <c r="F25" s="146">
        <v>0</v>
      </c>
      <c r="G25" s="146">
        <v>0</v>
      </c>
    </row>
    <row r="26" spans="1:8" x14ac:dyDescent="0.2">
      <c r="A26" s="16">
        <v>1133</v>
      </c>
      <c r="B26" s="14" t="s">
        <v>132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</row>
    <row r="27" spans="1:8" x14ac:dyDescent="0.2">
      <c r="A27" s="16">
        <v>1134</v>
      </c>
      <c r="B27" s="14" t="s">
        <v>133</v>
      </c>
      <c r="C27" s="146">
        <v>1491628.25</v>
      </c>
      <c r="D27" s="146">
        <v>1491628.25</v>
      </c>
      <c r="E27" s="146">
        <v>0</v>
      </c>
      <c r="F27" s="146">
        <v>0</v>
      </c>
      <c r="G27" s="146">
        <v>0</v>
      </c>
    </row>
    <row r="28" spans="1:8" x14ac:dyDescent="0.2">
      <c r="A28" s="16">
        <v>1139</v>
      </c>
      <c r="B28" s="14" t="s">
        <v>134</v>
      </c>
      <c r="C28" s="146">
        <v>0</v>
      </c>
      <c r="D28" s="146">
        <v>0</v>
      </c>
      <c r="E28" s="146">
        <v>0</v>
      </c>
      <c r="F28" s="146">
        <v>0</v>
      </c>
      <c r="G28" s="146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6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6">
        <v>0</v>
      </c>
    </row>
    <row r="34" spans="1:8" x14ac:dyDescent="0.2">
      <c r="A34" s="16">
        <v>1142</v>
      </c>
      <c r="B34" s="14" t="s">
        <v>138</v>
      </c>
      <c r="C34" s="146">
        <v>0</v>
      </c>
    </row>
    <row r="35" spans="1:8" x14ac:dyDescent="0.2">
      <c r="A35" s="16">
        <v>1143</v>
      </c>
      <c r="B35" s="14" t="s">
        <v>139</v>
      </c>
      <c r="C35" s="146">
        <v>0</v>
      </c>
    </row>
    <row r="36" spans="1:8" x14ac:dyDescent="0.2">
      <c r="A36" s="16">
        <v>1144</v>
      </c>
      <c r="B36" s="14" t="s">
        <v>140</v>
      </c>
      <c r="C36" s="146">
        <v>0</v>
      </c>
    </row>
    <row r="37" spans="1:8" x14ac:dyDescent="0.2">
      <c r="A37" s="16">
        <v>1145</v>
      </c>
      <c r="B37" s="14" t="s">
        <v>141</v>
      </c>
      <c r="C37" s="146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33.75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72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6">
        <f>C42</f>
        <v>4228675.76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6">
        <v>4228675.76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6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6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6">
        <v>0</v>
      </c>
    </row>
    <row r="52" spans="1:10" x14ac:dyDescent="0.2">
      <c r="A52" s="16">
        <v>1214</v>
      </c>
      <c r="B52" s="14" t="s">
        <v>147</v>
      </c>
      <c r="C52" s="146">
        <v>0</v>
      </c>
    </row>
    <row r="53" spans="1:10" x14ac:dyDescent="0.2">
      <c r="C53" s="13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6">
        <f>SUM(C57:C63)</f>
        <v>299358147.44999999</v>
      </c>
      <c r="D56" s="146">
        <f>SUM(D57:D63)</f>
        <v>0</v>
      </c>
      <c r="E56" s="146">
        <f>SUM(E57:E63)</f>
        <v>30355147.16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6">
        <v>26120180.829999998</v>
      </c>
      <c r="D57" s="156"/>
      <c r="E57" s="156"/>
    </row>
    <row r="58" spans="1:10" x14ac:dyDescent="0.2">
      <c r="A58" s="16">
        <v>1232</v>
      </c>
      <c r="B58" s="14" t="s">
        <v>151</v>
      </c>
      <c r="C58" s="146">
        <v>0</v>
      </c>
      <c r="D58" s="146">
        <v>0</v>
      </c>
      <c r="E58" s="146">
        <v>0</v>
      </c>
    </row>
    <row r="59" spans="1:10" x14ac:dyDescent="0.2">
      <c r="A59" s="16">
        <v>1233</v>
      </c>
      <c r="B59" s="14" t="s">
        <v>152</v>
      </c>
      <c r="C59" s="146">
        <v>92523190.859999999</v>
      </c>
      <c r="D59" s="146">
        <v>0</v>
      </c>
      <c r="E59" s="146">
        <v>30355147.16</v>
      </c>
    </row>
    <row r="60" spans="1:10" x14ac:dyDescent="0.2">
      <c r="A60" s="16">
        <v>1234</v>
      </c>
      <c r="B60" s="14" t="s">
        <v>153</v>
      </c>
      <c r="C60" s="146">
        <v>0</v>
      </c>
      <c r="D60" s="146">
        <v>0</v>
      </c>
      <c r="E60" s="146">
        <v>0</v>
      </c>
    </row>
    <row r="61" spans="1:10" x14ac:dyDescent="0.2">
      <c r="A61" s="16">
        <v>1235</v>
      </c>
      <c r="B61" s="14" t="s">
        <v>154</v>
      </c>
      <c r="C61" s="146">
        <v>167376911.22</v>
      </c>
      <c r="D61" s="146">
        <v>0</v>
      </c>
      <c r="E61" s="146">
        <v>0</v>
      </c>
    </row>
    <row r="62" spans="1:10" x14ac:dyDescent="0.2">
      <c r="A62" s="16">
        <v>1236</v>
      </c>
      <c r="B62" s="14" t="s">
        <v>155</v>
      </c>
      <c r="C62" s="146">
        <v>1685946.43</v>
      </c>
      <c r="D62" s="146">
        <v>0</v>
      </c>
      <c r="E62" s="146">
        <v>0</v>
      </c>
    </row>
    <row r="63" spans="1:10" x14ac:dyDescent="0.2">
      <c r="A63" s="16">
        <v>1239</v>
      </c>
      <c r="B63" s="14" t="s">
        <v>156</v>
      </c>
      <c r="C63" s="146">
        <v>11651918.109999999</v>
      </c>
      <c r="D63" s="146">
        <v>0</v>
      </c>
      <c r="E63" s="146">
        <v>0</v>
      </c>
    </row>
    <row r="64" spans="1:10" x14ac:dyDescent="0.2">
      <c r="A64" s="16">
        <v>1240</v>
      </c>
      <c r="B64" s="14" t="s">
        <v>157</v>
      </c>
      <c r="C64" s="146">
        <f>SUM(C65:C72)</f>
        <v>68261698.480000004</v>
      </c>
      <c r="D64" s="146">
        <f t="shared" ref="D64:E64" si="0">SUM(D65:D72)</f>
        <v>0</v>
      </c>
      <c r="E64" s="146">
        <f t="shared" si="0"/>
        <v>44921413.009999998</v>
      </c>
    </row>
    <row r="65" spans="1:9" x14ac:dyDescent="0.2">
      <c r="A65" s="16">
        <v>1241</v>
      </c>
      <c r="B65" s="14" t="s">
        <v>158</v>
      </c>
      <c r="C65" s="146">
        <v>7735457.9500000002</v>
      </c>
      <c r="D65" s="146">
        <v>0</v>
      </c>
      <c r="E65" s="146">
        <v>5350532.2</v>
      </c>
    </row>
    <row r="66" spans="1:9" x14ac:dyDescent="0.2">
      <c r="A66" s="16">
        <v>1242</v>
      </c>
      <c r="B66" s="14" t="s">
        <v>159</v>
      </c>
      <c r="C66" s="146">
        <v>379698.36</v>
      </c>
      <c r="D66" s="146">
        <v>0</v>
      </c>
      <c r="E66" s="146">
        <v>80384.149999999994</v>
      </c>
    </row>
    <row r="67" spans="1:9" x14ac:dyDescent="0.2">
      <c r="A67" s="16">
        <v>1243</v>
      </c>
      <c r="B67" s="14" t="s">
        <v>160</v>
      </c>
      <c r="C67" s="146">
        <v>580623.14</v>
      </c>
      <c r="D67" s="146">
        <v>0</v>
      </c>
      <c r="E67" s="146">
        <v>491444.47999999998</v>
      </c>
    </row>
    <row r="68" spans="1:9" x14ac:dyDescent="0.2">
      <c r="A68" s="16">
        <v>1244</v>
      </c>
      <c r="B68" s="14" t="s">
        <v>161</v>
      </c>
      <c r="C68" s="146">
        <v>22738386.010000002</v>
      </c>
      <c r="D68" s="146">
        <v>0</v>
      </c>
      <c r="E68" s="146">
        <v>18752818.140000001</v>
      </c>
    </row>
    <row r="69" spans="1:9" x14ac:dyDescent="0.2">
      <c r="A69" s="16">
        <v>1245</v>
      </c>
      <c r="B69" s="14" t="s">
        <v>162</v>
      </c>
      <c r="C69" s="146">
        <v>0</v>
      </c>
      <c r="D69" s="146">
        <v>0</v>
      </c>
      <c r="E69" s="146">
        <v>0</v>
      </c>
    </row>
    <row r="70" spans="1:9" x14ac:dyDescent="0.2">
      <c r="A70" s="16">
        <v>1246</v>
      </c>
      <c r="B70" s="14" t="s">
        <v>163</v>
      </c>
      <c r="C70" s="146">
        <v>36815688.020000003</v>
      </c>
      <c r="D70" s="146">
        <v>0</v>
      </c>
      <c r="E70" s="146">
        <v>20246234.039999999</v>
      </c>
    </row>
    <row r="71" spans="1:9" x14ac:dyDescent="0.2">
      <c r="A71" s="16">
        <v>1247</v>
      </c>
      <c r="B71" s="14" t="s">
        <v>164</v>
      </c>
      <c r="C71" s="146">
        <v>11845</v>
      </c>
      <c r="D71" s="146">
        <v>0</v>
      </c>
      <c r="E71" s="146">
        <v>0</v>
      </c>
    </row>
    <row r="72" spans="1:9" x14ac:dyDescent="0.2">
      <c r="A72" s="16">
        <v>1248</v>
      </c>
      <c r="B72" s="14" t="s">
        <v>165</v>
      </c>
      <c r="C72" s="146">
        <v>0</v>
      </c>
      <c r="D72" s="146">
        <v>0</v>
      </c>
      <c r="E72" s="146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6">
        <f>SUM(C77:C81)</f>
        <v>4873197.5</v>
      </c>
      <c r="D76" s="146">
        <f>SUM(D77:D81)</f>
        <v>0</v>
      </c>
      <c r="E76" s="146">
        <f>SUM(E77:E81)</f>
        <v>854999.52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6">
        <v>770741.66</v>
      </c>
      <c r="D77" s="146">
        <v>0</v>
      </c>
      <c r="E77" s="146">
        <v>711251.75</v>
      </c>
    </row>
    <row r="78" spans="1:9" x14ac:dyDescent="0.2">
      <c r="A78" s="16">
        <v>1252</v>
      </c>
      <c r="B78" s="14" t="s">
        <v>169</v>
      </c>
      <c r="C78" s="146">
        <v>0</v>
      </c>
      <c r="D78" s="146">
        <v>0</v>
      </c>
      <c r="E78" s="146">
        <v>0</v>
      </c>
    </row>
    <row r="79" spans="1:9" x14ac:dyDescent="0.2">
      <c r="A79" s="16">
        <v>1253</v>
      </c>
      <c r="B79" s="14" t="s">
        <v>170</v>
      </c>
      <c r="C79" s="146">
        <v>3480501.84</v>
      </c>
      <c r="D79" s="146">
        <v>0</v>
      </c>
      <c r="E79" s="146">
        <v>0</v>
      </c>
    </row>
    <row r="80" spans="1:9" x14ac:dyDescent="0.2">
      <c r="A80" s="16">
        <v>1254</v>
      </c>
      <c r="B80" s="14" t="s">
        <v>171</v>
      </c>
      <c r="C80" s="146">
        <v>621954</v>
      </c>
      <c r="D80" s="146">
        <v>0</v>
      </c>
      <c r="E80" s="146">
        <v>143747.76999999999</v>
      </c>
    </row>
    <row r="81" spans="1:8" x14ac:dyDescent="0.2">
      <c r="A81" s="16">
        <v>1259</v>
      </c>
      <c r="B81" s="14" t="s">
        <v>172</v>
      </c>
      <c r="C81" s="146">
        <v>0</v>
      </c>
      <c r="D81" s="146">
        <v>0</v>
      </c>
      <c r="E81" s="146">
        <v>0</v>
      </c>
    </row>
    <row r="82" spans="1:8" x14ac:dyDescent="0.2">
      <c r="A82" s="16">
        <v>1270</v>
      </c>
      <c r="B82" s="14" t="s">
        <v>173</v>
      </c>
      <c r="C82" s="146">
        <f>SUM(C83:C88)</f>
        <v>21550719.600000001</v>
      </c>
      <c r="D82" s="156"/>
      <c r="E82" s="156"/>
    </row>
    <row r="83" spans="1:8" x14ac:dyDescent="0.2">
      <c r="A83" s="16">
        <v>1271</v>
      </c>
      <c r="B83" s="14" t="s">
        <v>174</v>
      </c>
      <c r="C83" s="146">
        <v>21550719.600000001</v>
      </c>
      <c r="D83" s="156"/>
      <c r="E83" s="156"/>
    </row>
    <row r="84" spans="1:8" x14ac:dyDescent="0.2">
      <c r="A84" s="16">
        <v>1272</v>
      </c>
      <c r="B84" s="14" t="s">
        <v>175</v>
      </c>
      <c r="C84" s="146">
        <v>0</v>
      </c>
      <c r="D84" s="156"/>
      <c r="E84" s="156"/>
    </row>
    <row r="85" spans="1:8" x14ac:dyDescent="0.2">
      <c r="A85" s="16">
        <v>1273</v>
      </c>
      <c r="B85" s="14" t="s">
        <v>176</v>
      </c>
      <c r="C85" s="146">
        <v>0</v>
      </c>
      <c r="D85" s="156"/>
      <c r="E85" s="156"/>
    </row>
    <row r="86" spans="1:8" x14ac:dyDescent="0.2">
      <c r="A86" s="16">
        <v>1274</v>
      </c>
      <c r="B86" s="14" t="s">
        <v>177</v>
      </c>
      <c r="C86" s="146">
        <v>0</v>
      </c>
      <c r="D86" s="156"/>
      <c r="E86" s="156"/>
    </row>
    <row r="87" spans="1:8" x14ac:dyDescent="0.2">
      <c r="A87" s="16">
        <v>1275</v>
      </c>
      <c r="B87" s="14" t="s">
        <v>178</v>
      </c>
      <c r="C87" s="146">
        <v>0</v>
      </c>
      <c r="D87" s="156"/>
      <c r="E87" s="156"/>
    </row>
    <row r="88" spans="1:8" x14ac:dyDescent="0.2">
      <c r="A88" s="16">
        <v>1279</v>
      </c>
      <c r="B88" s="14" t="s">
        <v>179</v>
      </c>
      <c r="C88" s="146">
        <v>0</v>
      </c>
      <c r="D88" s="156"/>
      <c r="E88" s="156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6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6">
        <v>0</v>
      </c>
    </row>
    <row r="94" spans="1:8" x14ac:dyDescent="0.2">
      <c r="A94" s="16">
        <v>1162</v>
      </c>
      <c r="B94" s="14" t="s">
        <v>183</v>
      </c>
      <c r="C94" s="146">
        <v>0</v>
      </c>
    </row>
    <row r="95" spans="1:8" x14ac:dyDescent="0.2">
      <c r="C95" s="13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6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6">
        <v>0</v>
      </c>
    </row>
    <row r="100" spans="1:8" x14ac:dyDescent="0.2">
      <c r="A100" s="16">
        <v>1192</v>
      </c>
      <c r="B100" s="14" t="s">
        <v>486</v>
      </c>
      <c r="C100" s="146">
        <v>0</v>
      </c>
    </row>
    <row r="101" spans="1:8" x14ac:dyDescent="0.2">
      <c r="A101" s="16">
        <v>1193</v>
      </c>
      <c r="B101" s="14" t="s">
        <v>487</v>
      </c>
      <c r="C101" s="146">
        <v>0</v>
      </c>
    </row>
    <row r="102" spans="1:8" x14ac:dyDescent="0.2">
      <c r="A102" s="16">
        <v>1194</v>
      </c>
      <c r="B102" s="14" t="s">
        <v>488</v>
      </c>
      <c r="C102" s="146">
        <v>0</v>
      </c>
    </row>
    <row r="103" spans="1:8" x14ac:dyDescent="0.2">
      <c r="A103" s="16">
        <v>1290</v>
      </c>
      <c r="B103" s="14" t="s">
        <v>184</v>
      </c>
      <c r="C103" s="146">
        <f>SUM(C104:C106)</f>
        <v>0</v>
      </c>
    </row>
    <row r="104" spans="1:8" x14ac:dyDescent="0.2">
      <c r="A104" s="16">
        <v>1291</v>
      </c>
      <c r="B104" s="14" t="s">
        <v>185</v>
      </c>
      <c r="C104" s="146">
        <v>0</v>
      </c>
    </row>
    <row r="105" spans="1:8" x14ac:dyDescent="0.2">
      <c r="A105" s="16">
        <v>1292</v>
      </c>
      <c r="B105" s="14" t="s">
        <v>186</v>
      </c>
      <c r="C105" s="146">
        <v>0</v>
      </c>
    </row>
    <row r="106" spans="1:8" x14ac:dyDescent="0.2">
      <c r="A106" s="16">
        <v>1293</v>
      </c>
      <c r="B106" s="14" t="s">
        <v>187</v>
      </c>
      <c r="C106" s="146">
        <v>0</v>
      </c>
    </row>
    <row r="107" spans="1:8" x14ac:dyDescent="0.2">
      <c r="C107" s="13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6">
        <f>SUM(C111:C119)</f>
        <v>2691061.88</v>
      </c>
      <c r="D110" s="146">
        <f>SUM(D111:D119)</f>
        <v>2691061.88</v>
      </c>
      <c r="E110" s="146">
        <f>SUM(E111:E119)</f>
        <v>0</v>
      </c>
      <c r="F110" s="146">
        <f>SUM(F111:F119)</f>
        <v>0</v>
      </c>
      <c r="G110" s="146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6">
        <v>0</v>
      </c>
      <c r="D111" s="146">
        <f>C111</f>
        <v>0</v>
      </c>
      <c r="E111" s="146">
        <v>0</v>
      </c>
      <c r="F111" s="146">
        <v>0</v>
      </c>
      <c r="G111" s="146">
        <v>0</v>
      </c>
    </row>
    <row r="112" spans="1:8" x14ac:dyDescent="0.2">
      <c r="A112" s="16">
        <v>2112</v>
      </c>
      <c r="B112" s="14" t="s">
        <v>191</v>
      </c>
      <c r="C112" s="146">
        <v>860993.39</v>
      </c>
      <c r="D112" s="146">
        <f t="shared" ref="D112:D119" si="1">C112</f>
        <v>860993.39</v>
      </c>
      <c r="E112" s="146">
        <v>0</v>
      </c>
      <c r="F112" s="146">
        <v>0</v>
      </c>
      <c r="G112" s="146">
        <v>0</v>
      </c>
    </row>
    <row r="113" spans="1:8" x14ac:dyDescent="0.2">
      <c r="A113" s="16">
        <v>2113</v>
      </c>
      <c r="B113" s="14" t="s">
        <v>192</v>
      </c>
      <c r="C113" s="146">
        <v>1036210.97</v>
      </c>
      <c r="D113" s="146">
        <f t="shared" si="1"/>
        <v>1036210.97</v>
      </c>
      <c r="E113" s="146">
        <v>0</v>
      </c>
      <c r="F113" s="146">
        <v>0</v>
      </c>
      <c r="G113" s="146">
        <v>0</v>
      </c>
    </row>
    <row r="114" spans="1:8" x14ac:dyDescent="0.2">
      <c r="A114" s="16">
        <v>2114</v>
      </c>
      <c r="B114" s="14" t="s">
        <v>193</v>
      </c>
      <c r="C114" s="146">
        <v>0</v>
      </c>
      <c r="D114" s="146">
        <f t="shared" si="1"/>
        <v>0</v>
      </c>
      <c r="E114" s="146">
        <v>0</v>
      </c>
      <c r="F114" s="146">
        <v>0</v>
      </c>
      <c r="G114" s="146">
        <v>0</v>
      </c>
    </row>
    <row r="115" spans="1:8" x14ac:dyDescent="0.2">
      <c r="A115" s="16">
        <v>2115</v>
      </c>
      <c r="B115" s="14" t="s">
        <v>194</v>
      </c>
      <c r="C115" s="146">
        <v>0</v>
      </c>
      <c r="D115" s="146">
        <f t="shared" si="1"/>
        <v>0</v>
      </c>
      <c r="E115" s="146">
        <v>0</v>
      </c>
      <c r="F115" s="146">
        <v>0</v>
      </c>
      <c r="G115" s="146">
        <v>0</v>
      </c>
    </row>
    <row r="116" spans="1:8" x14ac:dyDescent="0.2">
      <c r="A116" s="16">
        <v>2116</v>
      </c>
      <c r="B116" s="14" t="s">
        <v>195</v>
      </c>
      <c r="C116" s="146">
        <v>0</v>
      </c>
      <c r="D116" s="146">
        <f t="shared" si="1"/>
        <v>0</v>
      </c>
      <c r="E116" s="146">
        <v>0</v>
      </c>
      <c r="F116" s="146">
        <v>0</v>
      </c>
      <c r="G116" s="146">
        <v>0</v>
      </c>
    </row>
    <row r="117" spans="1:8" x14ac:dyDescent="0.2">
      <c r="A117" s="16">
        <v>2117</v>
      </c>
      <c r="B117" s="14" t="s">
        <v>196</v>
      </c>
      <c r="C117" s="146">
        <v>650179.48</v>
      </c>
      <c r="D117" s="146">
        <f t="shared" si="1"/>
        <v>650179.48</v>
      </c>
      <c r="E117" s="146">
        <v>0</v>
      </c>
      <c r="F117" s="146">
        <v>0</v>
      </c>
      <c r="G117" s="146">
        <v>0</v>
      </c>
    </row>
    <row r="118" spans="1:8" x14ac:dyDescent="0.2">
      <c r="A118" s="16">
        <v>2118</v>
      </c>
      <c r="B118" s="14" t="s">
        <v>197</v>
      </c>
      <c r="C118" s="146">
        <v>0</v>
      </c>
      <c r="D118" s="146">
        <f t="shared" si="1"/>
        <v>0</v>
      </c>
      <c r="E118" s="146">
        <v>0</v>
      </c>
      <c r="F118" s="146">
        <v>0</v>
      </c>
      <c r="G118" s="146">
        <v>0</v>
      </c>
    </row>
    <row r="119" spans="1:8" x14ac:dyDescent="0.2">
      <c r="A119" s="16">
        <v>2119</v>
      </c>
      <c r="B119" s="14" t="s">
        <v>198</v>
      </c>
      <c r="C119" s="146">
        <v>143678.04</v>
      </c>
      <c r="D119" s="146">
        <f t="shared" si="1"/>
        <v>143678.04</v>
      </c>
      <c r="E119" s="146">
        <v>0</v>
      </c>
      <c r="F119" s="146">
        <v>0</v>
      </c>
      <c r="G119" s="146">
        <v>0</v>
      </c>
    </row>
    <row r="120" spans="1:8" x14ac:dyDescent="0.2">
      <c r="A120" s="16">
        <v>2120</v>
      </c>
      <c r="B120" s="14" t="s">
        <v>199</v>
      </c>
      <c r="C120" s="146">
        <f>SUM(C121:C123)</f>
        <v>0</v>
      </c>
      <c r="D120" s="146">
        <f t="shared" ref="D120:G120" si="2">SUM(D121:D123)</f>
        <v>0</v>
      </c>
      <c r="E120" s="146">
        <f t="shared" si="2"/>
        <v>0</v>
      </c>
      <c r="F120" s="146">
        <f t="shared" si="2"/>
        <v>0</v>
      </c>
      <c r="G120" s="146">
        <f t="shared" si="2"/>
        <v>0</v>
      </c>
    </row>
    <row r="121" spans="1:8" x14ac:dyDescent="0.2">
      <c r="A121" s="16">
        <v>2121</v>
      </c>
      <c r="B121" s="14" t="s">
        <v>200</v>
      </c>
      <c r="C121" s="146">
        <v>0</v>
      </c>
      <c r="D121" s="146">
        <f>C121</f>
        <v>0</v>
      </c>
      <c r="E121" s="146">
        <v>0</v>
      </c>
      <c r="F121" s="146">
        <v>0</v>
      </c>
      <c r="G121" s="146">
        <v>0</v>
      </c>
    </row>
    <row r="122" spans="1:8" x14ac:dyDescent="0.2">
      <c r="A122" s="16">
        <v>2122</v>
      </c>
      <c r="B122" s="14" t="s">
        <v>201</v>
      </c>
      <c r="C122" s="146">
        <v>0</v>
      </c>
      <c r="D122" s="146">
        <f t="shared" ref="D122:D123" si="3">C122</f>
        <v>0</v>
      </c>
      <c r="E122" s="146">
        <v>0</v>
      </c>
      <c r="F122" s="146">
        <v>0</v>
      </c>
      <c r="G122" s="146">
        <v>0</v>
      </c>
    </row>
    <row r="123" spans="1:8" x14ac:dyDescent="0.2">
      <c r="A123" s="16">
        <v>2129</v>
      </c>
      <c r="B123" s="14" t="s">
        <v>202</v>
      </c>
      <c r="C123" s="146">
        <v>0</v>
      </c>
      <c r="D123" s="146">
        <f t="shared" si="3"/>
        <v>0</v>
      </c>
      <c r="E123" s="146">
        <v>0</v>
      </c>
      <c r="F123" s="146">
        <v>0</v>
      </c>
      <c r="G123" s="146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6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6">
        <v>0</v>
      </c>
    </row>
    <row r="129" spans="1:8" x14ac:dyDescent="0.2">
      <c r="A129" s="16">
        <v>2162</v>
      </c>
      <c r="B129" s="14" t="s">
        <v>205</v>
      </c>
      <c r="C129" s="146">
        <v>0</v>
      </c>
    </row>
    <row r="130" spans="1:8" x14ac:dyDescent="0.2">
      <c r="A130" s="16">
        <v>2163</v>
      </c>
      <c r="B130" s="14" t="s">
        <v>206</v>
      </c>
      <c r="C130" s="146">
        <v>0</v>
      </c>
    </row>
    <row r="131" spans="1:8" x14ac:dyDescent="0.2">
      <c r="A131" s="16">
        <v>2164</v>
      </c>
      <c r="B131" s="14" t="s">
        <v>207</v>
      </c>
      <c r="C131" s="146">
        <v>0</v>
      </c>
    </row>
    <row r="132" spans="1:8" x14ac:dyDescent="0.2">
      <c r="A132" s="16">
        <v>2165</v>
      </c>
      <c r="B132" s="14" t="s">
        <v>208</v>
      </c>
      <c r="C132" s="146">
        <v>0</v>
      </c>
    </row>
    <row r="133" spans="1:8" x14ac:dyDescent="0.2">
      <c r="A133" s="16">
        <v>2166</v>
      </c>
      <c r="B133" s="14" t="s">
        <v>209</v>
      </c>
      <c r="C133" s="146">
        <v>0</v>
      </c>
    </row>
    <row r="134" spans="1:8" x14ac:dyDescent="0.2">
      <c r="A134" s="16">
        <v>2250</v>
      </c>
      <c r="B134" s="14" t="s">
        <v>210</v>
      </c>
      <c r="C134" s="146">
        <f>SUM(C135:C140)</f>
        <v>0</v>
      </c>
    </row>
    <row r="135" spans="1:8" x14ac:dyDescent="0.2">
      <c r="A135" s="16">
        <v>2251</v>
      </c>
      <c r="B135" s="14" t="s">
        <v>211</v>
      </c>
      <c r="C135" s="146">
        <v>0</v>
      </c>
    </row>
    <row r="136" spans="1:8" x14ac:dyDescent="0.2">
      <c r="A136" s="16">
        <v>2252</v>
      </c>
      <c r="B136" s="14" t="s">
        <v>212</v>
      </c>
      <c r="C136" s="146">
        <v>0</v>
      </c>
    </row>
    <row r="137" spans="1:8" x14ac:dyDescent="0.2">
      <c r="A137" s="16">
        <v>2253</v>
      </c>
      <c r="B137" s="14" t="s">
        <v>213</v>
      </c>
      <c r="C137" s="146">
        <v>0</v>
      </c>
    </row>
    <row r="138" spans="1:8" x14ac:dyDescent="0.2">
      <c r="A138" s="16">
        <v>2254</v>
      </c>
      <c r="B138" s="14" t="s">
        <v>214</v>
      </c>
      <c r="C138" s="146">
        <v>0</v>
      </c>
    </row>
    <row r="139" spans="1:8" x14ac:dyDescent="0.2">
      <c r="A139" s="16">
        <v>2255</v>
      </c>
      <c r="B139" s="14" t="s">
        <v>215</v>
      </c>
      <c r="C139" s="146">
        <v>0</v>
      </c>
    </row>
    <row r="140" spans="1:8" x14ac:dyDescent="0.2">
      <c r="A140" s="16">
        <v>2256</v>
      </c>
      <c r="B140" s="14" t="s">
        <v>216</v>
      </c>
      <c r="C140" s="146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6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6">
        <v>0</v>
      </c>
    </row>
    <row r="146" spans="1:5" x14ac:dyDescent="0.2">
      <c r="A146" s="16">
        <v>2152</v>
      </c>
      <c r="B146" s="14" t="s">
        <v>563</v>
      </c>
      <c r="C146" s="146">
        <v>0</v>
      </c>
    </row>
    <row r="147" spans="1:5" x14ac:dyDescent="0.2">
      <c r="A147" s="16">
        <v>2159</v>
      </c>
      <c r="B147" s="14" t="s">
        <v>217</v>
      </c>
      <c r="C147" s="146">
        <v>0</v>
      </c>
    </row>
    <row r="148" spans="1:5" x14ac:dyDescent="0.2">
      <c r="A148" s="16">
        <v>2240</v>
      </c>
      <c r="B148" s="14" t="s">
        <v>219</v>
      </c>
      <c r="C148" s="146">
        <f>SUM(C149:C151)</f>
        <v>0</v>
      </c>
    </row>
    <row r="149" spans="1:5" x14ac:dyDescent="0.2">
      <c r="A149" s="16">
        <v>2241</v>
      </c>
      <c r="B149" s="14" t="s">
        <v>220</v>
      </c>
      <c r="C149" s="146">
        <v>0</v>
      </c>
    </row>
    <row r="150" spans="1:5" x14ac:dyDescent="0.2">
      <c r="A150" s="16">
        <v>2242</v>
      </c>
      <c r="B150" s="14" t="s">
        <v>221</v>
      </c>
      <c r="C150" s="146">
        <v>0</v>
      </c>
    </row>
    <row r="151" spans="1:5" x14ac:dyDescent="0.2">
      <c r="A151" s="16">
        <v>2249</v>
      </c>
      <c r="B151" s="14" t="s">
        <v>222</v>
      </c>
      <c r="C151" s="146">
        <v>0</v>
      </c>
    </row>
    <row r="153" spans="1:5" x14ac:dyDescent="0.2">
      <c r="A153" s="105" t="s">
        <v>564</v>
      </c>
      <c r="B153" s="105"/>
      <c r="C153" s="105"/>
      <c r="D153" s="105"/>
      <c r="E153" s="105"/>
    </row>
    <row r="154" spans="1:5" x14ac:dyDescent="0.2">
      <c r="A154" s="106" t="s">
        <v>86</v>
      </c>
      <c r="B154" s="106" t="s">
        <v>83</v>
      </c>
      <c r="C154" s="106" t="s">
        <v>84</v>
      </c>
      <c r="D154" s="107" t="s">
        <v>87</v>
      </c>
      <c r="E154" s="107" t="s">
        <v>127</v>
      </c>
    </row>
    <row r="155" spans="1:5" x14ac:dyDescent="0.2">
      <c r="A155" s="108">
        <v>2170</v>
      </c>
      <c r="B155" s="109" t="s">
        <v>565</v>
      </c>
      <c r="C155" s="160">
        <f>SUM(C156:C158)</f>
        <v>0</v>
      </c>
      <c r="D155" s="109"/>
      <c r="E155" s="10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8">
        <v>2171</v>
      </c>
      <c r="B156" s="109" t="s">
        <v>566</v>
      </c>
      <c r="C156" s="160">
        <v>0</v>
      </c>
      <c r="D156" s="109"/>
      <c r="E156" s="109"/>
    </row>
    <row r="157" spans="1:5" x14ac:dyDescent="0.2">
      <c r="A157" s="108">
        <v>2172</v>
      </c>
      <c r="B157" s="109" t="s">
        <v>567</v>
      </c>
      <c r="C157" s="160">
        <v>0</v>
      </c>
      <c r="D157" s="109"/>
      <c r="E157" s="109"/>
    </row>
    <row r="158" spans="1:5" x14ac:dyDescent="0.2">
      <c r="A158" s="108">
        <v>2179</v>
      </c>
      <c r="B158" s="109" t="s">
        <v>568</v>
      </c>
      <c r="C158" s="160">
        <v>0</v>
      </c>
      <c r="D158" s="109"/>
      <c r="E158" s="109"/>
    </row>
    <row r="159" spans="1:5" x14ac:dyDescent="0.2">
      <c r="A159" s="108">
        <v>2260</v>
      </c>
      <c r="B159" s="109" t="s">
        <v>569</v>
      </c>
      <c r="C159" s="160">
        <f>SUM(C160:C163)</f>
        <v>0</v>
      </c>
      <c r="D159" s="109"/>
      <c r="E159" s="109"/>
    </row>
    <row r="160" spans="1:5" x14ac:dyDescent="0.2">
      <c r="A160" s="108">
        <v>2261</v>
      </c>
      <c r="B160" s="109" t="s">
        <v>570</v>
      </c>
      <c r="C160" s="160">
        <v>0</v>
      </c>
      <c r="D160" s="109"/>
    </row>
    <row r="161" spans="1:5" x14ac:dyDescent="0.2">
      <c r="A161" s="108">
        <v>2262</v>
      </c>
      <c r="B161" s="109" t="s">
        <v>571</v>
      </c>
      <c r="C161" s="160">
        <v>0</v>
      </c>
      <c r="D161" s="109"/>
      <c r="E161" s="109"/>
    </row>
    <row r="162" spans="1:5" x14ac:dyDescent="0.2">
      <c r="A162" s="108">
        <v>2263</v>
      </c>
      <c r="B162" s="109" t="s">
        <v>572</v>
      </c>
      <c r="C162" s="160">
        <v>0</v>
      </c>
      <c r="D162" s="109"/>
      <c r="E162" s="109"/>
    </row>
    <row r="163" spans="1:5" x14ac:dyDescent="0.2">
      <c r="A163" s="108">
        <v>2269</v>
      </c>
      <c r="B163" s="109" t="s">
        <v>573</v>
      </c>
      <c r="C163" s="160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574</v>
      </c>
      <c r="B165" s="105"/>
      <c r="C165" s="105"/>
      <c r="D165" s="105"/>
      <c r="E165" s="105"/>
    </row>
    <row r="166" spans="1:5" x14ac:dyDescent="0.2">
      <c r="A166" s="106" t="s">
        <v>86</v>
      </c>
      <c r="B166" s="106" t="s">
        <v>83</v>
      </c>
      <c r="C166" s="106" t="s">
        <v>84</v>
      </c>
      <c r="D166" s="107" t="s">
        <v>87</v>
      </c>
      <c r="E166" s="107" t="s">
        <v>127</v>
      </c>
    </row>
    <row r="167" spans="1:5" x14ac:dyDescent="0.2">
      <c r="A167" s="108">
        <v>2190</v>
      </c>
      <c r="B167" s="109" t="s">
        <v>575</v>
      </c>
      <c r="C167" s="160">
        <f>SUM(C168:C170)</f>
        <v>0</v>
      </c>
      <c r="D167" s="109"/>
      <c r="E167" s="109" t="str">
        <f>IF(OR(C167&lt;&gt;0,C168&lt;&gt;0,C169&lt;&gt;0,C170&lt;&gt;0),"","SIN INFORMACIÓN QUE REVELAR")</f>
        <v>SIN INFORMACIÓN QUE REVELAR</v>
      </c>
    </row>
    <row r="168" spans="1:5" x14ac:dyDescent="0.2">
      <c r="A168" s="108">
        <v>2191</v>
      </c>
      <c r="B168" s="109" t="s">
        <v>576</v>
      </c>
      <c r="C168" s="160">
        <v>0</v>
      </c>
      <c r="D168" s="109"/>
      <c r="E168" s="109"/>
    </row>
    <row r="169" spans="1:5" x14ac:dyDescent="0.2">
      <c r="A169" s="108">
        <v>2192</v>
      </c>
      <c r="B169" s="109" t="s">
        <v>577</v>
      </c>
      <c r="C169" s="160">
        <v>0</v>
      </c>
      <c r="D169" s="109"/>
    </row>
    <row r="170" spans="1:5" x14ac:dyDescent="0.2">
      <c r="A170" s="108">
        <v>2199</v>
      </c>
      <c r="B170" s="109" t="s">
        <v>218</v>
      </c>
      <c r="C170" s="160">
        <v>0</v>
      </c>
      <c r="D170" s="109"/>
      <c r="E170" s="109"/>
    </row>
    <row r="171" spans="1:5" x14ac:dyDescent="0.2">
      <c r="A171" s="109"/>
      <c r="B171" s="109"/>
      <c r="C171" s="134"/>
      <c r="D171" s="109"/>
      <c r="E171" s="109"/>
    </row>
    <row r="172" spans="1:5" x14ac:dyDescent="0.2">
      <c r="A172" s="109"/>
      <c r="B172" s="109"/>
      <c r="C172" s="109"/>
      <c r="D172" s="109"/>
      <c r="E172" s="109"/>
    </row>
    <row r="173" spans="1:5" x14ac:dyDescent="0.2">
      <c r="A173" s="109"/>
      <c r="B173" s="109" t="s">
        <v>518</v>
      </c>
      <c r="C173" s="109"/>
      <c r="D173" s="109"/>
      <c r="E173" s="109"/>
    </row>
    <row r="180" spans="2:4" x14ac:dyDescent="0.2">
      <c r="B180" s="139" t="s">
        <v>598</v>
      </c>
      <c r="C180" s="138"/>
      <c r="D180" s="138"/>
    </row>
    <row r="181" spans="2:4" x14ac:dyDescent="0.2">
      <c r="B181" s="140" t="s">
        <v>599</v>
      </c>
      <c r="C181" s="142"/>
      <c r="D181" s="138"/>
    </row>
    <row r="182" spans="2:4" x14ac:dyDescent="0.2">
      <c r="B182" s="140" t="s">
        <v>600</v>
      </c>
      <c r="C182" s="141"/>
      <c r="D182" s="138"/>
    </row>
    <row r="183" spans="2:4" x14ac:dyDescent="0.2">
      <c r="B183" s="139" t="s">
        <v>601</v>
      </c>
      <c r="C183" s="138"/>
      <c r="D183" s="138"/>
    </row>
    <row r="184" spans="2:4" x14ac:dyDescent="0.2">
      <c r="B184" s="138"/>
      <c r="C184" s="138"/>
      <c r="D184" s="13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74803149606299213" bottom="0.35433070866141736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activeCell="E1" sqref="A1:E4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4" t="s">
        <v>596</v>
      </c>
      <c r="B1" s="184"/>
      <c r="C1" s="184"/>
      <c r="D1" s="20" t="s">
        <v>498</v>
      </c>
      <c r="E1" s="21">
        <v>2025</v>
      </c>
    </row>
    <row r="2" spans="1:5" ht="18.95" customHeight="1" x14ac:dyDescent="0.2">
      <c r="A2" s="184" t="s">
        <v>504</v>
      </c>
      <c r="B2" s="184"/>
      <c r="C2" s="184"/>
      <c r="D2" s="20" t="s">
        <v>499</v>
      </c>
      <c r="E2" s="21" t="s">
        <v>501</v>
      </c>
    </row>
    <row r="3" spans="1:5" ht="18.95" customHeight="1" x14ac:dyDescent="0.2">
      <c r="A3" s="184" t="s">
        <v>597</v>
      </c>
      <c r="B3" s="184"/>
      <c r="C3" s="184"/>
      <c r="D3" s="20" t="s">
        <v>500</v>
      </c>
      <c r="E3" s="21">
        <v>3</v>
      </c>
    </row>
    <row r="4" spans="1:5" ht="18.95" customHeight="1" x14ac:dyDescent="0.2">
      <c r="A4" s="184" t="s">
        <v>516</v>
      </c>
      <c r="B4" s="184"/>
      <c r="C4" s="18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67376254.709999993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83520581.060000002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46396248.549999997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211524845.90000001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  <row r="37" spans="1:3" x14ac:dyDescent="0.2">
      <c r="A37" s="139" t="s">
        <v>598</v>
      </c>
      <c r="B37" s="138"/>
      <c r="C37" s="138"/>
    </row>
    <row r="38" spans="1:3" x14ac:dyDescent="0.2">
      <c r="A38" s="140" t="s">
        <v>599</v>
      </c>
      <c r="B38" s="142"/>
      <c r="C38" s="138"/>
    </row>
    <row r="39" spans="1:3" x14ac:dyDescent="0.2">
      <c r="A39" s="140" t="s">
        <v>600</v>
      </c>
      <c r="B39" s="141"/>
      <c r="C39" s="138"/>
    </row>
    <row r="40" spans="1:3" x14ac:dyDescent="0.2">
      <c r="A40" s="139" t="s">
        <v>601</v>
      </c>
      <c r="B40" s="138"/>
      <c r="C40" s="138"/>
    </row>
    <row r="41" spans="1:3" x14ac:dyDescent="0.2">
      <c r="A41" s="138"/>
      <c r="B41" s="138"/>
      <c r="C41" s="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"/>
  <sheetViews>
    <sheetView topLeftCell="A108" zoomScaleNormal="100" workbookViewId="0">
      <selection activeCell="E1" sqref="A1:E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4" t="s">
        <v>596</v>
      </c>
      <c r="B1" s="184"/>
      <c r="C1" s="184"/>
      <c r="D1" s="20" t="s">
        <v>498</v>
      </c>
      <c r="E1" s="21">
        <v>2025</v>
      </c>
    </row>
    <row r="2" spans="1:5" s="28" customFormat="1" ht="18.95" customHeight="1" x14ac:dyDescent="0.25">
      <c r="A2" s="184" t="s">
        <v>505</v>
      </c>
      <c r="B2" s="184"/>
      <c r="C2" s="184"/>
      <c r="D2" s="20" t="s">
        <v>499</v>
      </c>
      <c r="E2" s="21" t="s">
        <v>501</v>
      </c>
    </row>
    <row r="3" spans="1:5" s="28" customFormat="1" ht="18.95" customHeight="1" x14ac:dyDescent="0.25">
      <c r="A3" s="184" t="s">
        <v>597</v>
      </c>
      <c r="B3" s="184"/>
      <c r="C3" s="184"/>
      <c r="D3" s="20" t="s">
        <v>500</v>
      </c>
      <c r="E3" s="21">
        <v>3</v>
      </c>
    </row>
    <row r="4" spans="1:5" s="28" customFormat="1" ht="18.95" customHeight="1" x14ac:dyDescent="0.25">
      <c r="A4" s="184" t="s">
        <v>516</v>
      </c>
      <c r="B4" s="184"/>
      <c r="C4" s="18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8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9"/>
    </row>
    <row r="9" spans="1:5" x14ac:dyDescent="0.2">
      <c r="A9" s="26">
        <v>1111</v>
      </c>
      <c r="B9" s="22" t="s">
        <v>401</v>
      </c>
      <c r="C9" s="135">
        <v>0</v>
      </c>
      <c r="D9" s="135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8186204.0300000003</v>
      </c>
      <c r="D10" s="27">
        <v>4238056.4800000004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38619609.590000004</v>
      </c>
      <c r="D12" s="27">
        <v>29660051.120000001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476701.22</v>
      </c>
      <c r="D14" s="27">
        <v>476701.22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43">
        <f>SUM(C9:C15)</f>
        <v>47282514.840000004</v>
      </c>
      <c r="D16" s="143">
        <f>SUM(D9:D15)</f>
        <v>34374808.82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43">
        <f>SUM(C22:C28)</f>
        <v>29364555.900000002</v>
      </c>
      <c r="D21" s="143">
        <f>SUM(D22:D28)</f>
        <v>62465117.630000003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28100549.620000001</v>
      </c>
      <c r="D26" s="27">
        <v>62465117.630000003</v>
      </c>
    </row>
    <row r="27" spans="1:5" x14ac:dyDescent="0.2">
      <c r="A27" s="26">
        <v>1236</v>
      </c>
      <c r="B27" s="22" t="s">
        <v>155</v>
      </c>
      <c r="C27" s="27">
        <v>1264006.28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43">
        <f>SUM(C30:C37)</f>
        <v>2154892.5500000003</v>
      </c>
      <c r="D29" s="143">
        <f>SUM(D30:D37)</f>
        <v>2829256.66</v>
      </c>
    </row>
    <row r="30" spans="1:5" x14ac:dyDescent="0.2">
      <c r="A30" s="26">
        <v>1241</v>
      </c>
      <c r="B30" s="22" t="s">
        <v>158</v>
      </c>
      <c r="C30" s="27">
        <v>199595.03</v>
      </c>
      <c r="D30" s="27">
        <v>693156.91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278760.21999999997</v>
      </c>
    </row>
    <row r="32" spans="1:5" x14ac:dyDescent="0.2">
      <c r="A32" s="26">
        <v>1243</v>
      </c>
      <c r="B32" s="22" t="s">
        <v>160</v>
      </c>
      <c r="C32" s="27">
        <v>23430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163406.9</v>
      </c>
      <c r="D33" s="27">
        <v>90517.24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1768460.62</v>
      </c>
      <c r="D35" s="27">
        <v>1766822.29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10">
        <v>1250</v>
      </c>
      <c r="B38" s="111" t="s">
        <v>167</v>
      </c>
      <c r="C38" s="147">
        <f>SUM(C39:C43)</f>
        <v>103338</v>
      </c>
      <c r="D38" s="147">
        <f>SUM(D39:D43)</f>
        <v>177648</v>
      </c>
    </row>
    <row r="39" spans="1:5" x14ac:dyDescent="0.2">
      <c r="A39" s="112">
        <v>1251</v>
      </c>
      <c r="B39" s="113" t="s">
        <v>168</v>
      </c>
      <c r="C39" s="165">
        <v>0</v>
      </c>
      <c r="D39" s="165">
        <v>0</v>
      </c>
    </row>
    <row r="40" spans="1:5" x14ac:dyDescent="0.2">
      <c r="A40" s="112">
        <v>1252</v>
      </c>
      <c r="B40" s="113" t="s">
        <v>169</v>
      </c>
      <c r="C40" s="165">
        <v>0</v>
      </c>
      <c r="D40" s="165">
        <v>0</v>
      </c>
    </row>
    <row r="41" spans="1:5" x14ac:dyDescent="0.2">
      <c r="A41" s="112">
        <v>1253</v>
      </c>
      <c r="B41" s="113" t="s">
        <v>170</v>
      </c>
      <c r="C41" s="165">
        <v>0</v>
      </c>
      <c r="D41" s="165">
        <v>0</v>
      </c>
    </row>
    <row r="42" spans="1:5" x14ac:dyDescent="0.2">
      <c r="A42" s="112">
        <v>1254</v>
      </c>
      <c r="B42" s="113" t="s">
        <v>171</v>
      </c>
      <c r="C42" s="165">
        <v>103338</v>
      </c>
      <c r="D42" s="165">
        <v>177648</v>
      </c>
    </row>
    <row r="43" spans="1:5" x14ac:dyDescent="0.2">
      <c r="A43" s="112">
        <v>1259</v>
      </c>
      <c r="B43" s="113" t="s">
        <v>172</v>
      </c>
      <c r="C43" s="165">
        <v>0</v>
      </c>
      <c r="D43" s="165">
        <v>0</v>
      </c>
    </row>
    <row r="44" spans="1:5" x14ac:dyDescent="0.2">
      <c r="B44" s="81" t="s">
        <v>520</v>
      </c>
      <c r="C44" s="143">
        <f>C21+C29+C38</f>
        <v>31622786.450000003</v>
      </c>
      <c r="D44" s="143">
        <f>D21+D29+D38</f>
        <v>65472022.290000007</v>
      </c>
    </row>
    <row r="46" spans="1:5" x14ac:dyDescent="0.2">
      <c r="A46" s="24" t="s">
        <v>586</v>
      </c>
      <c r="B46" s="24"/>
      <c r="C46" s="24"/>
      <c r="D46" s="24"/>
      <c r="E46" s="128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9"/>
    </row>
    <row r="48" spans="1:5" x14ac:dyDescent="0.2">
      <c r="A48" s="33">
        <v>3210</v>
      </c>
      <c r="B48" s="34" t="s">
        <v>521</v>
      </c>
      <c r="C48" s="143">
        <v>46396248.549999997</v>
      </c>
      <c r="D48" s="143">
        <v>39215247.850000001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43">
        <f>C54+C66+C94+C97+C50</f>
        <v>908819.56</v>
      </c>
      <c r="D49" s="143">
        <f>D54+D66+D94+D97+D50</f>
        <v>24983543.34</v>
      </c>
    </row>
    <row r="50" spans="1:4" x14ac:dyDescent="0.2">
      <c r="A50" s="88">
        <v>5100</v>
      </c>
      <c r="B50" s="89" t="s">
        <v>278</v>
      </c>
      <c r="C50" s="155">
        <f>SUM(C53+C51)</f>
        <v>0</v>
      </c>
      <c r="D50" s="155">
        <f>SUM(D53+D51)</f>
        <v>0</v>
      </c>
    </row>
    <row r="51" spans="1:4" x14ac:dyDescent="0.2">
      <c r="A51" s="115">
        <v>5120</v>
      </c>
      <c r="B51" s="126" t="s">
        <v>145</v>
      </c>
      <c r="C51" s="154">
        <f>C52</f>
        <v>0</v>
      </c>
      <c r="D51" s="154">
        <f>D52</f>
        <v>0</v>
      </c>
    </row>
    <row r="52" spans="1:4" x14ac:dyDescent="0.2">
      <c r="A52" s="108">
        <v>5120</v>
      </c>
      <c r="B52" s="127" t="s">
        <v>145</v>
      </c>
      <c r="C52" s="160">
        <v>0</v>
      </c>
      <c r="D52" s="160">
        <v>0</v>
      </c>
    </row>
    <row r="53" spans="1:4" x14ac:dyDescent="0.2">
      <c r="A53" s="90">
        <v>5130</v>
      </c>
      <c r="B53" s="91" t="s">
        <v>539</v>
      </c>
      <c r="C53" s="164">
        <v>0</v>
      </c>
      <c r="D53" s="164">
        <v>0</v>
      </c>
    </row>
    <row r="54" spans="1:4" x14ac:dyDescent="0.2">
      <c r="A54" s="33">
        <v>5400</v>
      </c>
      <c r="B54" s="34" t="s">
        <v>343</v>
      </c>
      <c r="C54" s="143">
        <f>C55+C57+C59+C61+C63</f>
        <v>0</v>
      </c>
      <c r="D54" s="14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43">
        <f>C67+C76+C79+C85</f>
        <v>0</v>
      </c>
      <c r="D66" s="143">
        <f>D67+D76+D79+D85</f>
        <v>8185270.459999999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8185270.459999999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3272465.98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4822465.22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90339.26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3">
        <f>C95</f>
        <v>0</v>
      </c>
      <c r="D94" s="143">
        <f>D95</f>
        <v>10495452.57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10495452.57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10495452.57</v>
      </c>
    </row>
    <row r="97" spans="1:4" x14ac:dyDescent="0.2">
      <c r="A97" s="33">
        <v>2110</v>
      </c>
      <c r="B97" s="84" t="s">
        <v>522</v>
      </c>
      <c r="C97" s="143">
        <f>SUM(C98:C102)</f>
        <v>908819.56</v>
      </c>
      <c r="D97" s="143">
        <f>SUM(D98:D102)</f>
        <v>6302820.3099999996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-399577.44</v>
      </c>
    </row>
    <row r="99" spans="1:4" x14ac:dyDescent="0.2">
      <c r="A99" s="26">
        <v>2112</v>
      </c>
      <c r="B99" s="22" t="s">
        <v>524</v>
      </c>
      <c r="C99" s="27">
        <v>392921.02</v>
      </c>
      <c r="D99" s="27">
        <v>12069.12</v>
      </c>
    </row>
    <row r="100" spans="1:4" x14ac:dyDescent="0.2">
      <c r="A100" s="26">
        <v>2112</v>
      </c>
      <c r="B100" s="22" t="s">
        <v>525</v>
      </c>
      <c r="C100" s="27">
        <v>515898.54</v>
      </c>
      <c r="D100" s="27">
        <v>6690328.6299999999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90"/>
      <c r="B103" s="94" t="s">
        <v>540</v>
      </c>
      <c r="C103" s="155">
        <f>+C104</f>
        <v>0</v>
      </c>
      <c r="D103" s="155">
        <f>+D104</f>
        <v>0</v>
      </c>
    </row>
    <row r="104" spans="1:4" x14ac:dyDescent="0.2">
      <c r="A104" s="88">
        <v>1270</v>
      </c>
      <c r="B104" s="89" t="s">
        <v>173</v>
      </c>
      <c r="C104" s="152">
        <f>+C105</f>
        <v>0</v>
      </c>
      <c r="D104" s="152">
        <f>+D105</f>
        <v>0</v>
      </c>
    </row>
    <row r="105" spans="1:4" x14ac:dyDescent="0.2">
      <c r="A105" s="90">
        <v>1273</v>
      </c>
      <c r="B105" s="91" t="s">
        <v>541</v>
      </c>
      <c r="C105" s="137">
        <v>0</v>
      </c>
      <c r="D105" s="137">
        <v>0</v>
      </c>
    </row>
    <row r="106" spans="1:4" x14ac:dyDescent="0.2">
      <c r="A106" s="90"/>
      <c r="B106" s="94" t="s">
        <v>542</v>
      </c>
      <c r="C106" s="155">
        <f>+C107+C129</f>
        <v>646982.02</v>
      </c>
      <c r="D106" s="155">
        <f>+D107+D129</f>
        <v>376117.05</v>
      </c>
    </row>
    <row r="107" spans="1:4" x14ac:dyDescent="0.2">
      <c r="A107" s="88">
        <v>4300</v>
      </c>
      <c r="B107" s="92" t="s">
        <v>590</v>
      </c>
      <c r="C107" s="152">
        <f>C121+C108+C111+C117+C119</f>
        <v>0</v>
      </c>
      <c r="D107" s="157">
        <f>D121+D108+D111+D117+D119</f>
        <v>0</v>
      </c>
    </row>
    <row r="108" spans="1:4" x14ac:dyDescent="0.2">
      <c r="A108" s="88">
        <v>4310</v>
      </c>
      <c r="B108" s="92" t="s">
        <v>261</v>
      </c>
      <c r="C108" s="152">
        <f>SUM(C109:C110)</f>
        <v>0</v>
      </c>
      <c r="D108" s="152">
        <f>SUM(D109:D110)</f>
        <v>0</v>
      </c>
    </row>
    <row r="109" spans="1:4" x14ac:dyDescent="0.2">
      <c r="A109" s="90">
        <v>4311</v>
      </c>
      <c r="B109" s="93" t="s">
        <v>430</v>
      </c>
      <c r="C109" s="137">
        <v>0</v>
      </c>
      <c r="D109" s="149">
        <v>0</v>
      </c>
    </row>
    <row r="110" spans="1:4" x14ac:dyDescent="0.2">
      <c r="A110" s="90">
        <v>4319</v>
      </c>
      <c r="B110" s="93" t="s">
        <v>262</v>
      </c>
      <c r="C110" s="137">
        <v>0</v>
      </c>
      <c r="D110" s="149">
        <v>0</v>
      </c>
    </row>
    <row r="111" spans="1:4" x14ac:dyDescent="0.2">
      <c r="A111" s="88">
        <v>4320</v>
      </c>
      <c r="B111" s="92" t="s">
        <v>263</v>
      </c>
      <c r="C111" s="152">
        <f>SUM(C112:C116)</f>
        <v>0</v>
      </c>
      <c r="D111" s="152">
        <f>SUM(D112:D116)</f>
        <v>0</v>
      </c>
    </row>
    <row r="112" spans="1:4" x14ac:dyDescent="0.2">
      <c r="A112" s="90">
        <v>4321</v>
      </c>
      <c r="B112" s="93" t="s">
        <v>264</v>
      </c>
      <c r="C112" s="137">
        <v>0</v>
      </c>
      <c r="D112" s="149">
        <v>0</v>
      </c>
    </row>
    <row r="113" spans="1:4" x14ac:dyDescent="0.2">
      <c r="A113" s="90">
        <v>4322</v>
      </c>
      <c r="B113" s="93" t="s">
        <v>265</v>
      </c>
      <c r="C113" s="137">
        <v>0</v>
      </c>
      <c r="D113" s="149">
        <v>0</v>
      </c>
    </row>
    <row r="114" spans="1:4" x14ac:dyDescent="0.2">
      <c r="A114" s="90">
        <v>4323</v>
      </c>
      <c r="B114" s="93" t="s">
        <v>266</v>
      </c>
      <c r="C114" s="137">
        <v>0</v>
      </c>
      <c r="D114" s="149">
        <v>0</v>
      </c>
    </row>
    <row r="115" spans="1:4" x14ac:dyDescent="0.2">
      <c r="A115" s="90">
        <v>4324</v>
      </c>
      <c r="B115" s="93" t="s">
        <v>267</v>
      </c>
      <c r="C115" s="137">
        <v>0</v>
      </c>
      <c r="D115" s="149">
        <v>0</v>
      </c>
    </row>
    <row r="116" spans="1:4" x14ac:dyDescent="0.2">
      <c r="A116" s="90">
        <v>4325</v>
      </c>
      <c r="B116" s="93" t="s">
        <v>268</v>
      </c>
      <c r="C116" s="137">
        <v>0</v>
      </c>
      <c r="D116" s="149">
        <v>0</v>
      </c>
    </row>
    <row r="117" spans="1:4" x14ac:dyDescent="0.2">
      <c r="A117" s="88">
        <v>4330</v>
      </c>
      <c r="B117" s="92" t="s">
        <v>269</v>
      </c>
      <c r="C117" s="152">
        <f>C118</f>
        <v>0</v>
      </c>
      <c r="D117" s="152">
        <f>D118</f>
        <v>0</v>
      </c>
    </row>
    <row r="118" spans="1:4" x14ac:dyDescent="0.2">
      <c r="A118" s="90">
        <v>4331</v>
      </c>
      <c r="B118" s="93" t="s">
        <v>269</v>
      </c>
      <c r="C118" s="137">
        <v>0</v>
      </c>
      <c r="D118" s="149">
        <v>0</v>
      </c>
    </row>
    <row r="119" spans="1:4" x14ac:dyDescent="0.2">
      <c r="A119" s="88">
        <v>4340</v>
      </c>
      <c r="B119" s="92" t="s">
        <v>270</v>
      </c>
      <c r="C119" s="152">
        <f>C120</f>
        <v>0</v>
      </c>
      <c r="D119" s="152">
        <f>D120</f>
        <v>0</v>
      </c>
    </row>
    <row r="120" spans="1:4" x14ac:dyDescent="0.2">
      <c r="A120" s="90">
        <v>4341</v>
      </c>
      <c r="B120" s="93" t="s">
        <v>270</v>
      </c>
      <c r="C120" s="137">
        <v>0</v>
      </c>
      <c r="D120" s="149">
        <v>0</v>
      </c>
    </row>
    <row r="121" spans="1:4" x14ac:dyDescent="0.2">
      <c r="A121" s="115">
        <v>4390</v>
      </c>
      <c r="B121" s="116" t="s">
        <v>271</v>
      </c>
      <c r="C121" s="150">
        <f>SUM(C122:C128)</f>
        <v>0</v>
      </c>
      <c r="D121" s="150">
        <f>SUM(D122:D128)</f>
        <v>0</v>
      </c>
    </row>
    <row r="122" spans="1:4" x14ac:dyDescent="0.2">
      <c r="A122" s="78">
        <v>4392</v>
      </c>
      <c r="B122" s="114" t="s">
        <v>272</v>
      </c>
      <c r="C122" s="163">
        <v>0</v>
      </c>
      <c r="D122" s="163">
        <v>0</v>
      </c>
    </row>
    <row r="123" spans="1:4" x14ac:dyDescent="0.2">
      <c r="A123" s="78">
        <v>4393</v>
      </c>
      <c r="B123" s="114" t="s">
        <v>431</v>
      </c>
      <c r="C123" s="163">
        <v>0</v>
      </c>
      <c r="D123" s="163">
        <v>0</v>
      </c>
    </row>
    <row r="124" spans="1:4" x14ac:dyDescent="0.2">
      <c r="A124" s="78">
        <v>4394</v>
      </c>
      <c r="B124" s="114" t="s">
        <v>273</v>
      </c>
      <c r="C124" s="163">
        <v>0</v>
      </c>
      <c r="D124" s="163">
        <v>0</v>
      </c>
    </row>
    <row r="125" spans="1:4" x14ac:dyDescent="0.2">
      <c r="A125" s="78">
        <v>4395</v>
      </c>
      <c r="B125" s="114" t="s">
        <v>274</v>
      </c>
      <c r="C125" s="163">
        <v>0</v>
      </c>
      <c r="D125" s="163">
        <v>0</v>
      </c>
    </row>
    <row r="126" spans="1:4" x14ac:dyDescent="0.2">
      <c r="A126" s="78">
        <v>4396</v>
      </c>
      <c r="B126" s="114" t="s">
        <v>275</v>
      </c>
      <c r="C126" s="163">
        <v>0</v>
      </c>
      <c r="D126" s="163">
        <v>0</v>
      </c>
    </row>
    <row r="127" spans="1:4" x14ac:dyDescent="0.2">
      <c r="A127" s="78">
        <v>4397</v>
      </c>
      <c r="B127" s="114" t="s">
        <v>432</v>
      </c>
      <c r="C127" s="163">
        <v>0</v>
      </c>
      <c r="D127" s="163">
        <v>0</v>
      </c>
    </row>
    <row r="128" spans="1:4" x14ac:dyDescent="0.2">
      <c r="A128" s="90">
        <v>4399</v>
      </c>
      <c r="B128" s="93" t="s">
        <v>271</v>
      </c>
      <c r="C128" s="137">
        <v>0</v>
      </c>
      <c r="D128" s="137">
        <v>0</v>
      </c>
    </row>
    <row r="129" spans="1:4" x14ac:dyDescent="0.2">
      <c r="A129" s="33">
        <v>1120</v>
      </c>
      <c r="B129" s="84" t="s">
        <v>528</v>
      </c>
      <c r="C129" s="143">
        <f>SUM(C130:C138)</f>
        <v>646982.02</v>
      </c>
      <c r="D129" s="143">
        <f>SUM(D130:D138)</f>
        <v>376117.05</v>
      </c>
    </row>
    <row r="130" spans="1:4" x14ac:dyDescent="0.2">
      <c r="A130" s="26">
        <v>1124</v>
      </c>
      <c r="B130" s="85" t="s">
        <v>529</v>
      </c>
      <c r="C130" s="145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45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45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45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646982.02</v>
      </c>
      <c r="D136" s="27">
        <v>376117.05</v>
      </c>
    </row>
    <row r="137" spans="1:4" x14ac:dyDescent="0.2">
      <c r="A137" s="26">
        <v>1122</v>
      </c>
      <c r="B137" s="85" t="s">
        <v>536</v>
      </c>
      <c r="C137" s="145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43">
        <f>C48+C49-C103-C106</f>
        <v>46658086.089999996</v>
      </c>
      <c r="D139" s="143">
        <f>D48+D49-D103-D106</f>
        <v>63822674.140000001</v>
      </c>
    </row>
    <row r="141" spans="1:4" x14ac:dyDescent="0.2">
      <c r="B141" s="22" t="s">
        <v>518</v>
      </c>
    </row>
    <row r="147" spans="1:3" x14ac:dyDescent="0.2">
      <c r="A147" s="139" t="s">
        <v>598</v>
      </c>
      <c r="B147" s="138"/>
      <c r="C147" s="138"/>
    </row>
    <row r="148" spans="1:3" x14ac:dyDescent="0.2">
      <c r="A148" s="140" t="s">
        <v>599</v>
      </c>
      <c r="B148" s="142"/>
      <c r="C148" s="138"/>
    </row>
    <row r="149" spans="1:3" x14ac:dyDescent="0.2">
      <c r="A149" s="140" t="s">
        <v>600</v>
      </c>
      <c r="B149" s="141"/>
      <c r="C149" s="138"/>
    </row>
    <row r="150" spans="1:3" x14ac:dyDescent="0.2">
      <c r="A150" s="139" t="s">
        <v>601</v>
      </c>
      <c r="B150" s="138"/>
      <c r="C150" s="138"/>
    </row>
    <row r="151" spans="1:3" x14ac:dyDescent="0.2">
      <c r="A151" s="138"/>
      <c r="B151" s="138"/>
      <c r="C151" s="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showGridLines="0" workbookViewId="0">
      <selection sqref="A1:F35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4" width="11.42578125" style="30"/>
    <col min="5" max="5" width="11.7109375" style="30" bestFit="1" customWidth="1"/>
    <col min="6" max="16384" width="11.42578125" style="30"/>
  </cols>
  <sheetData>
    <row r="1" spans="1:3" s="29" customFormat="1" ht="18" customHeight="1" x14ac:dyDescent="0.25">
      <c r="A1" s="185" t="s">
        <v>596</v>
      </c>
      <c r="B1" s="186"/>
      <c r="C1" s="187"/>
    </row>
    <row r="2" spans="1:3" s="29" customFormat="1" ht="18" customHeight="1" x14ac:dyDescent="0.25">
      <c r="A2" s="188" t="s">
        <v>506</v>
      </c>
      <c r="B2" s="189"/>
      <c r="C2" s="190"/>
    </row>
    <row r="3" spans="1:3" s="29" customFormat="1" ht="18" customHeight="1" x14ac:dyDescent="0.25">
      <c r="A3" s="188" t="s">
        <v>597</v>
      </c>
      <c r="B3" s="189"/>
      <c r="C3" s="190"/>
    </row>
    <row r="4" spans="1:3" s="31" customFormat="1" ht="18" customHeight="1" x14ac:dyDescent="0.2">
      <c r="A4" s="191" t="s">
        <v>507</v>
      </c>
      <c r="B4" s="192"/>
      <c r="C4" s="193"/>
    </row>
    <row r="5" spans="1:3" s="31" customFormat="1" ht="18" customHeight="1" x14ac:dyDescent="0.2">
      <c r="A5" s="194" t="s">
        <v>406</v>
      </c>
      <c r="B5" s="195"/>
      <c r="C5" s="121">
        <v>2025</v>
      </c>
    </row>
    <row r="6" spans="1:3" x14ac:dyDescent="0.2">
      <c r="A6" s="45" t="s">
        <v>435</v>
      </c>
      <c r="B6" s="45"/>
      <c r="C6" s="144">
        <v>114908443.92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61">
        <f>SUM(C9:C14)</f>
        <v>0</v>
      </c>
    </row>
    <row r="9" spans="1:3" x14ac:dyDescent="0.2">
      <c r="A9" s="61" t="s">
        <v>437</v>
      </c>
      <c r="B9" s="60" t="s">
        <v>261</v>
      </c>
      <c r="C9" s="162">
        <v>0</v>
      </c>
    </row>
    <row r="10" spans="1:3" x14ac:dyDescent="0.2">
      <c r="A10" s="48" t="s">
        <v>438</v>
      </c>
      <c r="B10" s="49" t="s">
        <v>447</v>
      </c>
      <c r="C10" s="162">
        <v>0</v>
      </c>
    </row>
    <row r="11" spans="1:3" x14ac:dyDescent="0.2">
      <c r="A11" s="48" t="s">
        <v>439</v>
      </c>
      <c r="B11" s="49" t="s">
        <v>269</v>
      </c>
      <c r="C11" s="162">
        <v>0</v>
      </c>
    </row>
    <row r="12" spans="1:3" x14ac:dyDescent="0.2">
      <c r="A12" s="48" t="s">
        <v>440</v>
      </c>
      <c r="B12" s="49" t="s">
        <v>270</v>
      </c>
      <c r="C12" s="162">
        <v>0</v>
      </c>
    </row>
    <row r="13" spans="1:3" x14ac:dyDescent="0.2">
      <c r="A13" s="48" t="s">
        <v>441</v>
      </c>
      <c r="B13" s="49" t="s">
        <v>271</v>
      </c>
      <c r="C13" s="162">
        <v>0</v>
      </c>
    </row>
    <row r="14" spans="1:3" x14ac:dyDescent="0.2">
      <c r="A14" s="50" t="s">
        <v>442</v>
      </c>
      <c r="B14" s="51" t="s">
        <v>443</v>
      </c>
      <c r="C14" s="162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61">
        <f>SUM(C17:C19)</f>
        <v>0</v>
      </c>
    </row>
    <row r="17" spans="1:5" x14ac:dyDescent="0.2">
      <c r="A17" s="55">
        <v>3.1</v>
      </c>
      <c r="B17" s="49" t="s">
        <v>446</v>
      </c>
      <c r="C17" s="162">
        <v>0</v>
      </c>
    </row>
    <row r="18" spans="1:5" x14ac:dyDescent="0.2">
      <c r="A18" s="56">
        <v>3.2</v>
      </c>
      <c r="B18" s="49" t="s">
        <v>444</v>
      </c>
      <c r="C18" s="162">
        <v>0</v>
      </c>
    </row>
    <row r="19" spans="1:5" x14ac:dyDescent="0.2">
      <c r="A19" s="56">
        <v>3.3</v>
      </c>
      <c r="B19" s="51" t="s">
        <v>445</v>
      </c>
      <c r="C19" s="153">
        <v>0</v>
      </c>
    </row>
    <row r="20" spans="1:5" x14ac:dyDescent="0.2">
      <c r="A20" s="46"/>
      <c r="B20" s="57"/>
      <c r="C20" s="58"/>
    </row>
    <row r="21" spans="1:5" x14ac:dyDescent="0.2">
      <c r="A21" s="59" t="s">
        <v>543</v>
      </c>
      <c r="B21" s="59"/>
      <c r="C21" s="144">
        <f>C6+C8-C16</f>
        <v>114908443.92</v>
      </c>
      <c r="D21" s="159"/>
      <c r="E21" s="169"/>
    </row>
    <row r="23" spans="1:5" x14ac:dyDescent="0.2">
      <c r="B23" s="30" t="s">
        <v>518</v>
      </c>
    </row>
    <row r="30" spans="1:5" x14ac:dyDescent="0.2">
      <c r="A30" s="139" t="s">
        <v>598</v>
      </c>
      <c r="B30" s="138"/>
      <c r="C30" s="138"/>
    </row>
    <row r="31" spans="1:5" x14ac:dyDescent="0.2">
      <c r="A31" s="140" t="s">
        <v>599</v>
      </c>
      <c r="B31" s="142"/>
      <c r="C31" s="138"/>
    </row>
    <row r="32" spans="1:5" x14ac:dyDescent="0.2">
      <c r="A32" s="140" t="s">
        <v>600</v>
      </c>
      <c r="B32" s="141"/>
      <c r="C32" s="138"/>
    </row>
    <row r="33" spans="1:3" x14ac:dyDescent="0.2">
      <c r="A33" s="139" t="s">
        <v>601</v>
      </c>
      <c r="B33" s="138"/>
      <c r="C33" s="138"/>
    </row>
    <row r="34" spans="1:3" x14ac:dyDescent="0.2">
      <c r="A34" s="138"/>
      <c r="B34" s="138"/>
      <c r="C34" s="138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2"/>
  <sheetViews>
    <sheetView showGridLines="0" topLeftCell="A9" workbookViewId="0">
      <selection sqref="A1:F5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4" width="12" style="30" bestFit="1" customWidth="1"/>
    <col min="5" max="16384" width="11.42578125" style="30"/>
  </cols>
  <sheetData>
    <row r="1" spans="1:3" s="32" customFormat="1" ht="18.95" customHeight="1" x14ac:dyDescent="0.25">
      <c r="A1" s="196" t="s">
        <v>596</v>
      </c>
      <c r="B1" s="197"/>
      <c r="C1" s="198"/>
    </row>
    <row r="2" spans="1:3" s="32" customFormat="1" ht="18.95" customHeight="1" x14ac:dyDescent="0.25">
      <c r="A2" s="199" t="s">
        <v>508</v>
      </c>
      <c r="B2" s="200"/>
      <c r="C2" s="201"/>
    </row>
    <row r="3" spans="1:3" s="32" customFormat="1" ht="18.95" customHeight="1" x14ac:dyDescent="0.25">
      <c r="A3" s="199" t="s">
        <v>597</v>
      </c>
      <c r="B3" s="200"/>
      <c r="C3" s="201"/>
    </row>
    <row r="4" spans="1:3" x14ac:dyDescent="0.2">
      <c r="A4" s="191" t="s">
        <v>507</v>
      </c>
      <c r="B4" s="192"/>
      <c r="C4" s="193"/>
    </row>
    <row r="5" spans="1:3" ht="22.35" customHeight="1" x14ac:dyDescent="0.2">
      <c r="A5" s="202" t="s">
        <v>406</v>
      </c>
      <c r="B5" s="203"/>
      <c r="C5" s="121">
        <v>2025</v>
      </c>
    </row>
    <row r="6" spans="1:3" x14ac:dyDescent="0.2">
      <c r="A6" s="69" t="s">
        <v>448</v>
      </c>
      <c r="B6" s="45"/>
      <c r="C6" s="171">
        <v>101383477.98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61">
        <f>SUM(C9:C29)</f>
        <v>36884270.990000002</v>
      </c>
    </row>
    <row r="9" spans="1:3" x14ac:dyDescent="0.2">
      <c r="A9" s="79">
        <v>2.1</v>
      </c>
      <c r="B9" s="70" t="s">
        <v>289</v>
      </c>
      <c r="C9" s="168">
        <v>0</v>
      </c>
    </row>
    <row r="10" spans="1:3" x14ac:dyDescent="0.2">
      <c r="A10" s="79">
        <v>2.2000000000000002</v>
      </c>
      <c r="B10" s="70" t="s">
        <v>286</v>
      </c>
      <c r="C10" s="168">
        <v>3702332.31</v>
      </c>
    </row>
    <row r="11" spans="1:3" x14ac:dyDescent="0.2">
      <c r="A11" s="75">
        <v>2.2999999999999998</v>
      </c>
      <c r="B11" s="62" t="s">
        <v>158</v>
      </c>
      <c r="C11" s="168">
        <v>240846.65</v>
      </c>
    </row>
    <row r="12" spans="1:3" x14ac:dyDescent="0.2">
      <c r="A12" s="75">
        <v>2.4</v>
      </c>
      <c r="B12" s="62" t="s">
        <v>159</v>
      </c>
      <c r="C12" s="168">
        <v>0</v>
      </c>
    </row>
    <row r="13" spans="1:3" x14ac:dyDescent="0.2">
      <c r="A13" s="75">
        <v>2.5</v>
      </c>
      <c r="B13" s="62" t="s">
        <v>160</v>
      </c>
      <c r="C13" s="168">
        <v>23430</v>
      </c>
    </row>
    <row r="14" spans="1:3" x14ac:dyDescent="0.2">
      <c r="A14" s="75">
        <v>2.6</v>
      </c>
      <c r="B14" s="62" t="s">
        <v>161</v>
      </c>
      <c r="C14" s="168">
        <v>163406.9</v>
      </c>
    </row>
    <row r="15" spans="1:3" x14ac:dyDescent="0.2">
      <c r="A15" s="75">
        <v>2.7</v>
      </c>
      <c r="B15" s="62" t="s">
        <v>162</v>
      </c>
      <c r="C15" s="168">
        <v>0</v>
      </c>
    </row>
    <row r="16" spans="1:3" x14ac:dyDescent="0.2">
      <c r="A16" s="75">
        <v>2.8</v>
      </c>
      <c r="B16" s="62" t="s">
        <v>163</v>
      </c>
      <c r="C16" s="168">
        <v>1797130.34</v>
      </c>
    </row>
    <row r="17" spans="1:3" x14ac:dyDescent="0.2">
      <c r="A17" s="75">
        <v>2.9</v>
      </c>
      <c r="B17" s="62" t="s">
        <v>165</v>
      </c>
      <c r="C17" s="168">
        <v>0</v>
      </c>
    </row>
    <row r="18" spans="1:3" x14ac:dyDescent="0.2">
      <c r="A18" s="75" t="s">
        <v>450</v>
      </c>
      <c r="B18" s="62" t="s">
        <v>451</v>
      </c>
      <c r="C18" s="168">
        <v>0</v>
      </c>
    </row>
    <row r="19" spans="1:3" x14ac:dyDescent="0.2">
      <c r="A19" s="75" t="s">
        <v>476</v>
      </c>
      <c r="B19" s="62" t="s">
        <v>167</v>
      </c>
      <c r="C19" s="168">
        <v>103338</v>
      </c>
    </row>
    <row r="20" spans="1:3" x14ac:dyDescent="0.2">
      <c r="A20" s="75" t="s">
        <v>477</v>
      </c>
      <c r="B20" s="62" t="s">
        <v>452</v>
      </c>
      <c r="C20" s="168">
        <v>28915642.940000001</v>
      </c>
    </row>
    <row r="21" spans="1:3" x14ac:dyDescent="0.2">
      <c r="A21" s="75" t="s">
        <v>478</v>
      </c>
      <c r="B21" s="62" t="s">
        <v>453</v>
      </c>
      <c r="C21" s="168">
        <v>1264006.28</v>
      </c>
    </row>
    <row r="22" spans="1:3" x14ac:dyDescent="0.2">
      <c r="A22" s="75" t="s">
        <v>479</v>
      </c>
      <c r="B22" s="62" t="s">
        <v>454</v>
      </c>
      <c r="C22" s="168">
        <v>0</v>
      </c>
    </row>
    <row r="23" spans="1:3" x14ac:dyDescent="0.2">
      <c r="A23" s="75" t="s">
        <v>455</v>
      </c>
      <c r="B23" s="62" t="s">
        <v>456</v>
      </c>
      <c r="C23" s="168">
        <v>0</v>
      </c>
    </row>
    <row r="24" spans="1:3" x14ac:dyDescent="0.2">
      <c r="A24" s="75" t="s">
        <v>457</v>
      </c>
      <c r="B24" s="62" t="s">
        <v>458</v>
      </c>
      <c r="C24" s="168">
        <v>0</v>
      </c>
    </row>
    <row r="25" spans="1:3" x14ac:dyDescent="0.2">
      <c r="A25" s="75" t="s">
        <v>459</v>
      </c>
      <c r="B25" s="62" t="s">
        <v>460</v>
      </c>
      <c r="C25" s="168">
        <v>0</v>
      </c>
    </row>
    <row r="26" spans="1:3" x14ac:dyDescent="0.2">
      <c r="A26" s="75" t="s">
        <v>461</v>
      </c>
      <c r="B26" s="62" t="s">
        <v>462</v>
      </c>
      <c r="C26" s="168">
        <v>0</v>
      </c>
    </row>
    <row r="27" spans="1:3" x14ac:dyDescent="0.2">
      <c r="A27" s="75" t="s">
        <v>463</v>
      </c>
      <c r="B27" s="62" t="s">
        <v>464</v>
      </c>
      <c r="C27" s="168">
        <v>0</v>
      </c>
    </row>
    <row r="28" spans="1:3" x14ac:dyDescent="0.2">
      <c r="A28" s="75" t="s">
        <v>465</v>
      </c>
      <c r="B28" s="62" t="s">
        <v>466</v>
      </c>
      <c r="C28" s="168">
        <v>0</v>
      </c>
    </row>
    <row r="29" spans="1:3" x14ac:dyDescent="0.2">
      <c r="A29" s="75" t="s">
        <v>467</v>
      </c>
      <c r="B29" s="70" t="s">
        <v>468</v>
      </c>
      <c r="C29" s="168">
        <v>674137.57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51">
        <f>SUM(C32:C38)</f>
        <v>4012988.38</v>
      </c>
    </row>
    <row r="32" spans="1:3" x14ac:dyDescent="0.2">
      <c r="A32" s="75" t="s">
        <v>470</v>
      </c>
      <c r="B32" s="62" t="s">
        <v>358</v>
      </c>
      <c r="C32" s="168">
        <v>0</v>
      </c>
    </row>
    <row r="33" spans="1:5" x14ac:dyDescent="0.2">
      <c r="A33" s="75" t="s">
        <v>471</v>
      </c>
      <c r="B33" s="62" t="s">
        <v>40</v>
      </c>
      <c r="C33" s="168">
        <v>0</v>
      </c>
    </row>
    <row r="34" spans="1:5" x14ac:dyDescent="0.2">
      <c r="A34" s="75" t="s">
        <v>472</v>
      </c>
      <c r="B34" s="62" t="s">
        <v>368</v>
      </c>
      <c r="C34" s="168">
        <v>0</v>
      </c>
    </row>
    <row r="35" spans="1:5" x14ac:dyDescent="0.2">
      <c r="A35" s="75" t="s">
        <v>473</v>
      </c>
      <c r="B35" s="62" t="s">
        <v>374</v>
      </c>
      <c r="C35" s="168">
        <v>0</v>
      </c>
    </row>
    <row r="36" spans="1:5" x14ac:dyDescent="0.2">
      <c r="A36" s="75" t="s">
        <v>474</v>
      </c>
      <c r="B36" s="62" t="s">
        <v>382</v>
      </c>
      <c r="C36" s="168">
        <v>0</v>
      </c>
    </row>
    <row r="37" spans="1:5" x14ac:dyDescent="0.2">
      <c r="A37" s="75" t="s">
        <v>545</v>
      </c>
      <c r="B37" s="62" t="s">
        <v>593</v>
      </c>
      <c r="C37" s="168">
        <v>0</v>
      </c>
    </row>
    <row r="38" spans="1:5" x14ac:dyDescent="0.2">
      <c r="A38" s="75" t="s">
        <v>546</v>
      </c>
      <c r="B38" s="70" t="s">
        <v>475</v>
      </c>
      <c r="C38" s="166">
        <v>4012988.38</v>
      </c>
      <c r="E38" s="169"/>
    </row>
    <row r="39" spans="1:5" x14ac:dyDescent="0.2">
      <c r="A39" s="63"/>
      <c r="B39" s="66"/>
      <c r="C39" s="67"/>
    </row>
    <row r="40" spans="1:5" x14ac:dyDescent="0.2">
      <c r="A40" s="68" t="s">
        <v>544</v>
      </c>
      <c r="B40" s="45"/>
      <c r="C40" s="144">
        <f>C6-C8+C31</f>
        <v>68512195.370000005</v>
      </c>
      <c r="D40" s="167"/>
      <c r="E40" s="170"/>
    </row>
    <row r="42" spans="1:5" x14ac:dyDescent="0.2">
      <c r="B42" s="30" t="s">
        <v>518</v>
      </c>
    </row>
    <row r="48" spans="1:5" x14ac:dyDescent="0.2">
      <c r="A48" s="139" t="s">
        <v>598</v>
      </c>
      <c r="B48" s="138"/>
      <c r="C48" s="138"/>
    </row>
    <row r="49" spans="1:3" x14ac:dyDescent="0.2">
      <c r="A49" s="140" t="s">
        <v>599</v>
      </c>
      <c r="B49" s="142"/>
      <c r="C49" s="138"/>
    </row>
    <row r="50" spans="1:3" x14ac:dyDescent="0.2">
      <c r="A50" s="140" t="s">
        <v>600</v>
      </c>
      <c r="B50" s="141"/>
      <c r="C50" s="138"/>
    </row>
    <row r="51" spans="1:3" x14ac:dyDescent="0.2">
      <c r="A51" s="139" t="s">
        <v>601</v>
      </c>
      <c r="B51" s="138"/>
      <c r="C51" s="138"/>
    </row>
    <row r="52" spans="1:3" x14ac:dyDescent="0.2">
      <c r="A52" s="138"/>
      <c r="B52" s="138"/>
      <c r="C52" s="138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0"/>
  <sheetViews>
    <sheetView tabSelected="1" topLeftCell="B27" zoomScale="110" zoomScaleNormal="110" workbookViewId="0">
      <selection activeCell="J1" sqref="A1:J6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5.7109375" style="22" customWidth="1"/>
    <col min="8" max="9" width="10" style="22" customWidth="1"/>
    <col min="10" max="10" width="13.85546875" style="22" customWidth="1"/>
    <col min="11" max="16384" width="9.140625" style="22"/>
  </cols>
  <sheetData>
    <row r="1" spans="1:10" ht="18.95" customHeight="1" x14ac:dyDescent="0.2">
      <c r="A1" s="184" t="s">
        <v>596</v>
      </c>
      <c r="B1" s="205"/>
      <c r="C1" s="205"/>
      <c r="D1" s="205"/>
      <c r="E1" s="205"/>
      <c r="F1" s="205"/>
      <c r="G1" s="20" t="s">
        <v>498</v>
      </c>
      <c r="H1" s="21">
        <v>2025</v>
      </c>
    </row>
    <row r="2" spans="1:10" ht="18.95" customHeight="1" x14ac:dyDescent="0.2">
      <c r="A2" s="184" t="s">
        <v>509</v>
      </c>
      <c r="B2" s="205"/>
      <c r="C2" s="205"/>
      <c r="D2" s="205"/>
      <c r="E2" s="205"/>
      <c r="F2" s="205"/>
      <c r="G2" s="20" t="s">
        <v>499</v>
      </c>
      <c r="H2" s="21" t="s">
        <v>501</v>
      </c>
    </row>
    <row r="3" spans="1:10" ht="18.95" customHeight="1" x14ac:dyDescent="0.2">
      <c r="A3" s="206" t="s">
        <v>597</v>
      </c>
      <c r="B3" s="207"/>
      <c r="C3" s="207"/>
      <c r="D3" s="207"/>
      <c r="E3" s="207"/>
      <c r="F3" s="207"/>
      <c r="G3" s="20" t="s">
        <v>500</v>
      </c>
      <c r="H3" s="21">
        <v>3</v>
      </c>
    </row>
    <row r="4" spans="1:10" x14ac:dyDescent="0.2">
      <c r="A4" s="206" t="str">
        <f>'Notas a los Edos Financieros'!A4</f>
        <v>(Cifras en Pesos)</v>
      </c>
      <c r="B4" s="207"/>
      <c r="C4" s="207"/>
      <c r="D4" s="207"/>
      <c r="E4" s="207"/>
      <c r="F4" s="207"/>
      <c r="G4" s="120"/>
      <c r="H4" s="120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  <c r="G11" s="22" t="s">
        <v>602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  <c r="G12" s="22" t="s">
        <v>602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  <c r="G13" s="22" t="s">
        <v>602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  <c r="G14" s="22" t="s">
        <v>602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  <c r="G15" s="22" t="s">
        <v>602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  <c r="G16" s="22" t="s">
        <v>602</v>
      </c>
    </row>
    <row r="17" spans="1:7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  <c r="G17" s="22" t="s">
        <v>602</v>
      </c>
    </row>
    <row r="18" spans="1:7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  <c r="G18" s="22" t="s">
        <v>602</v>
      </c>
    </row>
    <row r="19" spans="1:7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  <c r="G19" s="22" t="s">
        <v>602</v>
      </c>
    </row>
    <row r="20" spans="1:7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  <c r="G20" s="22" t="s">
        <v>602</v>
      </c>
    </row>
    <row r="21" spans="1:7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  <c r="G21" s="22" t="s">
        <v>602</v>
      </c>
    </row>
    <row r="22" spans="1:7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  <c r="G22" s="22" t="s">
        <v>602</v>
      </c>
    </row>
    <row r="23" spans="1:7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  <c r="G23" s="22" t="s">
        <v>602</v>
      </c>
    </row>
    <row r="24" spans="1:7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  <c r="G24" s="22" t="s">
        <v>602</v>
      </c>
    </row>
    <row r="25" spans="1:7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  <c r="G25" s="22" t="s">
        <v>602</v>
      </c>
    </row>
    <row r="26" spans="1:7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  <c r="G26" s="22" t="s">
        <v>602</v>
      </c>
    </row>
    <row r="27" spans="1:7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  <c r="G27" s="22" t="s">
        <v>602</v>
      </c>
    </row>
    <row r="28" spans="1:7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  <c r="G28" s="22" t="s">
        <v>602</v>
      </c>
    </row>
    <row r="29" spans="1:7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  <c r="G29" s="22" t="s">
        <v>602</v>
      </c>
    </row>
    <row r="30" spans="1:7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  <c r="G30" s="22" t="s">
        <v>602</v>
      </c>
    </row>
    <row r="31" spans="1:7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  <c r="G31" s="22" t="s">
        <v>602</v>
      </c>
    </row>
    <row r="32" spans="1:7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  <c r="G32" s="22" t="s">
        <v>602</v>
      </c>
    </row>
    <row r="33" spans="1:10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  <c r="G33" s="22" t="s">
        <v>602</v>
      </c>
    </row>
    <row r="34" spans="1:10" x14ac:dyDescent="0.2">
      <c r="A34" s="22">
        <v>7630</v>
      </c>
      <c r="B34" s="22" t="s">
        <v>55</v>
      </c>
      <c r="C34" s="27">
        <v>4</v>
      </c>
      <c r="D34" s="27">
        <v>0</v>
      </c>
      <c r="E34" s="27">
        <v>0</v>
      </c>
      <c r="F34" s="27">
        <f t="shared" si="0"/>
        <v>4</v>
      </c>
      <c r="I34" s="22" t="s">
        <v>604</v>
      </c>
      <c r="J34" s="22" t="s">
        <v>603</v>
      </c>
    </row>
    <row r="35" spans="1:10" x14ac:dyDescent="0.2">
      <c r="A35" s="22">
        <v>7640</v>
      </c>
      <c r="B35" s="22" t="s">
        <v>54</v>
      </c>
      <c r="C35" s="27">
        <v>-4</v>
      </c>
      <c r="D35" s="27">
        <v>0</v>
      </c>
      <c r="E35" s="27">
        <v>0</v>
      </c>
      <c r="F35" s="27">
        <f t="shared" ref="F35" si="1">C35+D35+E35</f>
        <v>-4</v>
      </c>
      <c r="I35" s="22" t="s">
        <v>604</v>
      </c>
      <c r="J35" s="22" t="s">
        <v>603</v>
      </c>
    </row>
    <row r="36" spans="1:10" x14ac:dyDescent="0.2">
      <c r="C36" s="135"/>
      <c r="D36" s="135"/>
      <c r="E36" s="135"/>
      <c r="F36" s="135"/>
    </row>
    <row r="37" spans="1:10" s="34" customFormat="1" x14ac:dyDescent="0.2">
      <c r="A37" s="33">
        <v>8000</v>
      </c>
      <c r="B37" s="34" t="s">
        <v>53</v>
      </c>
    </row>
    <row r="38" spans="1:10" x14ac:dyDescent="0.2">
      <c r="C38" s="27"/>
      <c r="D38" s="27"/>
      <c r="E38" s="27"/>
      <c r="F38" s="27"/>
    </row>
    <row r="39" spans="1:10" x14ac:dyDescent="0.2">
      <c r="B39" s="204" t="s">
        <v>547</v>
      </c>
      <c r="C39" s="204"/>
      <c r="D39" s="27"/>
      <c r="E39" s="27"/>
      <c r="F39" s="27"/>
    </row>
    <row r="40" spans="1:10" x14ac:dyDescent="0.2">
      <c r="B40" s="117" t="s">
        <v>406</v>
      </c>
      <c r="C40" s="122">
        <f>H1</f>
        <v>2025</v>
      </c>
      <c r="D40" s="27"/>
      <c r="E40" s="27"/>
      <c r="F40" s="27"/>
    </row>
    <row r="41" spans="1:10" x14ac:dyDescent="0.2">
      <c r="A41" s="22">
        <v>8110</v>
      </c>
      <c r="B41" s="95" t="s">
        <v>52</v>
      </c>
      <c r="C41" s="87">
        <v>112338568.56999999</v>
      </c>
      <c r="D41" s="27"/>
      <c r="E41" s="27"/>
      <c r="F41" s="27"/>
    </row>
    <row r="42" spans="1:10" x14ac:dyDescent="0.2">
      <c r="A42" s="22">
        <v>8120</v>
      </c>
      <c r="B42" s="95" t="s">
        <v>51</v>
      </c>
      <c r="C42" s="87">
        <v>-28208596.02</v>
      </c>
      <c r="D42" s="27"/>
      <c r="E42" s="27"/>
      <c r="F42" s="27"/>
    </row>
    <row r="43" spans="1:10" x14ac:dyDescent="0.2">
      <c r="A43" s="22">
        <v>8130</v>
      </c>
      <c r="B43" s="95" t="s">
        <v>50</v>
      </c>
      <c r="C43" s="87">
        <v>30778471.370000001</v>
      </c>
      <c r="D43" s="27"/>
      <c r="E43" s="27"/>
      <c r="F43" s="27"/>
    </row>
    <row r="44" spans="1:10" x14ac:dyDescent="0.2">
      <c r="A44" s="22">
        <v>8140</v>
      </c>
      <c r="B44" s="95" t="s">
        <v>49</v>
      </c>
      <c r="C44" s="87">
        <v>-646982.02</v>
      </c>
      <c r="D44" s="27"/>
      <c r="E44" s="27"/>
      <c r="F44" s="27"/>
    </row>
    <row r="45" spans="1:10" x14ac:dyDescent="0.2">
      <c r="A45" s="22">
        <v>8150</v>
      </c>
      <c r="B45" s="95" t="s">
        <v>48</v>
      </c>
      <c r="C45" s="87">
        <v>-114261461.90000001</v>
      </c>
      <c r="D45" s="27"/>
      <c r="E45" s="27"/>
      <c r="F45" s="27"/>
    </row>
    <row r="46" spans="1:10" x14ac:dyDescent="0.2">
      <c r="B46" s="118"/>
      <c r="C46" s="119"/>
      <c r="D46" s="27"/>
      <c r="E46" s="27"/>
      <c r="F46" s="27"/>
    </row>
    <row r="47" spans="1:10" x14ac:dyDescent="0.2">
      <c r="B47" s="124"/>
      <c r="C47" s="125"/>
      <c r="D47" s="27"/>
      <c r="E47" s="27"/>
      <c r="F47" s="27"/>
    </row>
    <row r="48" spans="1:10" x14ac:dyDescent="0.2">
      <c r="B48" s="204" t="s">
        <v>548</v>
      </c>
      <c r="C48" s="204"/>
    </row>
    <row r="49" spans="1:7" x14ac:dyDescent="0.2">
      <c r="B49" s="123" t="s">
        <v>406</v>
      </c>
      <c r="C49" s="122">
        <f>H1</f>
        <v>2025</v>
      </c>
    </row>
    <row r="50" spans="1:7" x14ac:dyDescent="0.2">
      <c r="A50" s="22">
        <v>8210</v>
      </c>
      <c r="B50" s="95" t="s">
        <v>47</v>
      </c>
      <c r="C50" s="136">
        <v>-112338568.56999999</v>
      </c>
    </row>
    <row r="51" spans="1:7" x14ac:dyDescent="0.2">
      <c r="A51" s="22">
        <v>8220</v>
      </c>
      <c r="B51" s="95" t="s">
        <v>46</v>
      </c>
      <c r="C51" s="136">
        <v>38803953</v>
      </c>
    </row>
    <row r="52" spans="1:7" x14ac:dyDescent="0.2">
      <c r="A52" s="22">
        <v>8230</v>
      </c>
      <c r="B52" s="95" t="s">
        <v>594</v>
      </c>
      <c r="C52" s="136">
        <v>-63951588.880000003</v>
      </c>
    </row>
    <row r="53" spans="1:7" x14ac:dyDescent="0.2">
      <c r="A53" s="22">
        <v>8240</v>
      </c>
      <c r="B53" s="95" t="s">
        <v>45</v>
      </c>
      <c r="C53" s="136">
        <v>36102726.469999999</v>
      </c>
    </row>
    <row r="54" spans="1:7" x14ac:dyDescent="0.2">
      <c r="A54" s="22">
        <v>8250</v>
      </c>
      <c r="B54" s="95" t="s">
        <v>44</v>
      </c>
      <c r="C54" s="136">
        <v>0</v>
      </c>
    </row>
    <row r="55" spans="1:7" x14ac:dyDescent="0.2">
      <c r="A55" s="22">
        <v>8260</v>
      </c>
      <c r="B55" s="95" t="s">
        <v>43</v>
      </c>
      <c r="C55" s="136">
        <v>1793834.22</v>
      </c>
    </row>
    <row r="56" spans="1:7" x14ac:dyDescent="0.2">
      <c r="A56" s="22">
        <v>8270</v>
      </c>
      <c r="B56" s="95" t="s">
        <v>42</v>
      </c>
      <c r="C56" s="136">
        <v>99589643.760000005</v>
      </c>
    </row>
    <row r="58" spans="1:7" x14ac:dyDescent="0.2">
      <c r="B58" s="14" t="s">
        <v>518</v>
      </c>
    </row>
    <row r="64" spans="1:7" x14ac:dyDescent="0.2">
      <c r="B64" s="139" t="s">
        <v>598</v>
      </c>
      <c r="C64" s="138"/>
      <c r="D64" s="138"/>
      <c r="E64" s="30"/>
      <c r="F64" s="30"/>
      <c r="G64" s="30"/>
    </row>
    <row r="65" spans="2:7" x14ac:dyDescent="0.2">
      <c r="B65" s="140" t="s">
        <v>605</v>
      </c>
      <c r="C65" s="142"/>
      <c r="D65" s="138"/>
      <c r="E65" s="30"/>
      <c r="F65" s="30"/>
      <c r="G65" s="30"/>
    </row>
    <row r="66" spans="2:7" x14ac:dyDescent="0.2">
      <c r="B66" s="140" t="s">
        <v>606</v>
      </c>
      <c r="C66" s="141"/>
      <c r="D66" s="138"/>
      <c r="E66" s="30"/>
      <c r="F66" s="30"/>
      <c r="G66" s="30"/>
    </row>
    <row r="67" spans="2:7" x14ac:dyDescent="0.2">
      <c r="B67" s="139" t="s">
        <v>607</v>
      </c>
      <c r="C67" s="138"/>
      <c r="D67" s="138"/>
      <c r="E67" s="30"/>
      <c r="F67" s="30"/>
      <c r="G67" s="30"/>
    </row>
    <row r="68" spans="2:7" x14ac:dyDescent="0.2">
      <c r="B68" s="138"/>
      <c r="C68" s="138"/>
      <c r="D68" s="138"/>
      <c r="E68" s="30"/>
      <c r="F68" s="30"/>
      <c r="G68" s="30"/>
    </row>
    <row r="69" spans="2:7" x14ac:dyDescent="0.2">
      <c r="B69" s="30"/>
      <c r="C69" s="30"/>
      <c r="D69" s="30"/>
      <c r="E69" s="30"/>
      <c r="F69" s="30"/>
      <c r="G69" s="30"/>
    </row>
    <row r="70" spans="2:7" x14ac:dyDescent="0.2">
      <c r="B70" s="30"/>
      <c r="C70" s="30"/>
      <c r="D70" s="30"/>
      <c r="E70" s="30"/>
      <c r="F70" s="30"/>
      <c r="G70" s="30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51181102362204722" right="0.31496062992125984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2025-10-27T20:25:25Z</cp:lastPrinted>
  <dcterms:created xsi:type="dcterms:W3CDTF">2012-12-11T20:36:24Z</dcterms:created>
  <dcterms:modified xsi:type="dcterms:W3CDTF">2025-10-29T15:38:06Z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